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-12047\Desktop\R6 処遇\"/>
    </mc:Choice>
  </mc:AlternateContent>
  <bookViews>
    <workbookView xWindow="0" yWindow="0" windowWidth="23040" windowHeight="5970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【参考】数式用2!$B$5:$L$23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AX20" i="21"/>
  <c r="U9" i="21"/>
  <c r="P9" i="21"/>
  <c r="K9" i="21"/>
  <c r="Z9" i="21" s="1"/>
  <c r="AF6" i="21"/>
  <c r="AF6" i="12"/>
  <c r="B28" i="12" l="1"/>
  <c r="K9" i="12"/>
  <c r="P9" i="12"/>
  <c r="U9" i="12"/>
  <c r="Z9" i="12" l="1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I23" i="21" l="1"/>
  <c r="B23" i="21"/>
  <c r="I13" i="21"/>
  <c r="B13" i="21"/>
  <c r="I18" i="21"/>
  <c r="B18" i="21"/>
  <c r="B13" i="12"/>
  <c r="B18" i="12"/>
  <c r="B23" i="12"/>
  <c r="I18" i="12"/>
  <c r="I23" i="12"/>
  <c r="I13" i="12"/>
  <c r="I21" i="21" l="1"/>
  <c r="AJ18" i="21"/>
  <c r="AG18" i="21"/>
  <c r="AF18" i="21"/>
  <c r="AH18" i="21"/>
  <c r="B19" i="21"/>
  <c r="AK18" i="21"/>
  <c r="AI18" i="21"/>
  <c r="AL18" i="21"/>
  <c r="AJ13" i="21"/>
  <c r="AK13" i="21"/>
  <c r="AG13" i="21"/>
  <c r="B14" i="21"/>
  <c r="AL13" i="21"/>
  <c r="I15" i="21"/>
  <c r="AI13" i="21"/>
  <c r="AH13" i="21"/>
  <c r="AF13" i="21"/>
  <c r="AF13" i="12"/>
  <c r="I15" i="12"/>
  <c r="AL23" i="21"/>
  <c r="AG23" i="21"/>
  <c r="AJ23" i="21"/>
  <c r="AH23" i="21"/>
  <c r="AF23" i="21"/>
  <c r="AK23" i="21"/>
  <c r="AI23" i="21"/>
  <c r="B24" i="21"/>
  <c r="I25" i="21"/>
  <c r="I25" i="12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<sst xmlns="http://schemas.openxmlformats.org/spreadsheetml/2006/main" count="421" uniqueCount="174">
  <si>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</si>
  <si>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</si>
  <si>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</si>
  <si>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</si>
  <si>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</si>
  <si>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</si>
  <si>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</si>
  <si>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</si>
  <si>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</si>
  <si>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</si>
  <si>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</si>
  <si>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</si>
  <si>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</si>
  <si>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</si>
  <si>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</si>
  <si>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</si>
  <si>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</si>
  <si>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</si>
  <si>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</si>
  <si>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</si>
  <si>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</si>
  <si>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</si>
  <si>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</si>
  <si>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</si>
  <si>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</si>
  <si>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</si>
  <si>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</si>
  <si>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</si>
  <si>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</si>
  <si>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</si>
  <si>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</si>
  <si>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</si>
  <si>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</si>
  <si>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</si>
  <si>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</si>
  <si>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</si>
  <si>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</si>
  <si>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</si>
  <si>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</si>
  <si>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</si>
  <si>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</si>
  <si>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</si>
  <si>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</si>
  <si>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</si>
  <si>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</si>
  <si>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</si>
  <si>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</si>
  <si>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</si>
  <si>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</si>
  <si>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</si>
  <si>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</si>
  <si>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</si>
  <si>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</si>
  <si>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</si>
  <si>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</si>
  <si>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</si>
  <si>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</si>
  <si>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</si>
  <si>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</si>
  <si>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</si>
  <si>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</si>
  <si>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</si>
  <si>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</si>
  <si>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</si>
  <si>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</si>
  <si>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</si>
  <si>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</si>
  <si>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</si>
  <si>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</si>
  <si>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</si>
  <si>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</si>
  <si>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</si>
  <si>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</si>
  <si>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</si>
  <si>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</si>
  <si>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</si>
  <si>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</si>
  <si>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</si>
  <si>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</si>
  <si>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</si>
  <si>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</si>
  <si>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</si>
  <si>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</si>
  <si>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</si>
  <si>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</si>
  <si>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</si>
  <si>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</si>
  <si>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</si>
  <si>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</si>
  <si>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</si>
  <si>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</si>
  <si>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</si>
  <si>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</si>
  <si>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</si>
  <si>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</si>
  <si>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</si>
  <si>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</si>
  <si>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</si>
  <si>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</si>
  <si>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</si>
  <si>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</si>
  <si>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</si>
  <si>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</si>
  <si>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</si>
  <si>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新加算Ⅱ</t>
  </si>
  <si>
    <t>新加算Ⅴ(３)</t>
  </si>
  <si>
    <t>新加算Ⅰ</t>
    <rPh sb="0" eb="3">
      <t>シンカサン</t>
    </rPh>
    <phoneticPr fontId="6"/>
  </si>
  <si>
    <t>新加算Ⅴ(２)</t>
    <rPh sb="0" eb="3">
      <t>シンカサン</t>
    </rPh>
    <phoneticPr fontId="23"/>
  </si>
  <si>
    <t>新加算Ⅴ(５)</t>
    <rPh sb="0" eb="3">
      <t>シンカサン</t>
    </rPh>
    <phoneticPr fontId="23"/>
  </si>
  <si>
    <t>新加算Ⅴ(７)</t>
    <rPh sb="0" eb="3">
      <t>シンカサン</t>
    </rPh>
    <phoneticPr fontId="23"/>
  </si>
  <si>
    <t>新加算Ⅴ(10)</t>
    <rPh sb="0" eb="3">
      <t>シンカサン</t>
    </rPh>
    <phoneticPr fontId="23"/>
  </si>
  <si>
    <t>新加算Ⅴ(４)</t>
    <rPh sb="0" eb="3">
      <t>シンカサン</t>
    </rPh>
    <phoneticPr fontId="23"/>
  </si>
  <si>
    <t>新加算Ⅴ(６)</t>
    <rPh sb="0" eb="3">
      <t>シンカサン</t>
    </rPh>
    <phoneticPr fontId="23"/>
  </si>
  <si>
    <t>新加算Ⅴ(９)</t>
    <rPh sb="0" eb="3">
      <t>シンカサン</t>
    </rPh>
    <phoneticPr fontId="23"/>
  </si>
  <si>
    <t>新加算Ⅴ(12)</t>
    <rPh sb="0" eb="3">
      <t>シンカサン</t>
    </rPh>
    <phoneticPr fontId="23"/>
  </si>
  <si>
    <t>新加算Ⅲ</t>
    <rPh sb="0" eb="3">
      <t>シンカサン</t>
    </rPh>
    <phoneticPr fontId="6"/>
  </si>
  <si>
    <t>新加算Ⅳ</t>
    <rPh sb="0" eb="3">
      <t>シンカサン</t>
    </rPh>
    <phoneticPr fontId="23"/>
  </si>
  <si>
    <t>新加算Ⅴ(11)</t>
    <rPh sb="0" eb="3">
      <t>シンカサン</t>
    </rPh>
    <phoneticPr fontId="23"/>
  </si>
  <si>
    <t>新加算Ⅴ(13)</t>
    <rPh sb="0" eb="3">
      <t>シンカサン</t>
    </rPh>
    <phoneticPr fontId="23"/>
  </si>
  <si>
    <t>新加算Ⅴ(14)</t>
    <rPh sb="0" eb="3">
      <t>シンカサン</t>
    </rPh>
    <phoneticPr fontId="23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</si>
  <si>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</si>
  <si>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</si>
  <si>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</si>
  <si>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</si>
  <si>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</si>
  <si>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</si>
  <si>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新加算Ⅰ</t>
    <rPh sb="0" eb="3">
      <t>シンカサン</t>
    </rPh>
    <phoneticPr fontId="4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</si>
  <si>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</si>
  <si>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　</t>
    <phoneticPr fontId="4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</si>
  <si>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</si>
  <si>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新加算Ⅴ(１)</t>
    <rPh sb="0" eb="3">
      <t>シンカサン</t>
    </rPh>
    <phoneticPr fontId="12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</si>
  <si>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4"/>
  </si>
  <si>
    <t>キャリアパス要件Ⅲを「R6年度中の対応の誓約」で満たし、４月から旧処遇加算Ⅰを算定可。その場合、６月以降は自然と新加算Ⅰに移行可能。</t>
    <phoneticPr fontId="4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</si>
  <si>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</si>
  <si>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4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</si>
  <si>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4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</si>
  <si>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</si>
  <si>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キャリアパス要件Ⅰ～Ⅲを「R6年度中の対応の誓約」で満たし、４月から旧処遇加算Ⅰを算定可。その場合、６月以降は自然と新加算Ⅰに移行可能。</t>
    <phoneticPr fontId="4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</si>
  <si>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</si>
  <si>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キャリアパス要件Ⅰ～Ⅲを「R6年度中の対応の誓約」で満たし、４月から旧処遇加算Ⅰを算定可。加えて、補助金取得のため４月からベア加算を算定することで、６月以降、新加算Ⅰに移行可能。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</si>
  <si>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4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</si>
  <si>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4"/>
  </si>
  <si>
    <t>新加算Ⅱ</t>
    <rPh sb="0" eb="3">
      <t>シンカサン</t>
    </rPh>
    <phoneticPr fontId="4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</si>
  <si>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</si>
  <si>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</si>
  <si>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４月からベア加算を算定せず、６月から月額賃金改善要件Ⅱも満たさない場合、Ⅴ(３)となる。なお、R7年度以降は月額賃金改善要件Ⅱが必要。</t>
    <phoneticPr fontId="4"/>
  </si>
  <si>
    <t>キャリアパス要件Ⅲを「R6年度中の対応の誓約」で満たし、４月から旧処遇加算Ⅰを算定可。その場合、６月以降は自然と新加算Ⅱに移行可能。</t>
    <phoneticPr fontId="4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</si>
  <si>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</si>
  <si>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</si>
  <si>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4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</si>
  <si>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</si>
  <si>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キャリアパス要件Ⅰ～Ⅲを「R6年度中の対応の誓約」で満たし、４月から旧処遇加算Ⅰを算定可。その場合、６月以降は自然と新加算Ⅱに移行可能。</t>
    <phoneticPr fontId="4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</si>
  <si>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</si>
  <si>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</si>
  <si>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4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</si>
  <si>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4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</si>
  <si>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4"/>
  </si>
  <si>
    <t>新加算Ⅲ</t>
    <rPh sb="0" eb="3">
      <t>シンカサン</t>
    </rPh>
    <phoneticPr fontId="4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</si>
  <si>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</si>
  <si>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4"/>
  </si>
  <si>
    <t>補助金取得のため４月からベア加算を算定した場合、６月以降は自然と新加算Ⅲに移行可能。</t>
    <phoneticPr fontId="4"/>
  </si>
  <si>
    <t>４月からベア加算を算定せず、６月から月額賃金改善要件Ⅱも満たさない場合、Ⅴ(８)となる。なお、R7年度以降は月額賃金改善要件Ⅱが必要。</t>
    <phoneticPr fontId="4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</si>
  <si>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4"/>
  </si>
  <si>
    <t>キャリアパス要件Ⅲを「R6年度中の対応の誓約」で満たし、４月から旧処遇加算Ⅰを算定可。その場合、６月以降は自然と新加算Ⅲに移行可能。</t>
    <phoneticPr fontId="4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</si>
  <si>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4"/>
  </si>
  <si>
    <t>キャリアパス要件Ⅲが必要だが、「R6年度中の対応の誓約」で可。加えて、補助金取得のため４月からベア加算を算定することで、６月以降、新加算Ⅲに移行可能。</t>
    <phoneticPr fontId="4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</si>
  <si>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4"/>
  </si>
  <si>
    <t>４月からベア加算を算定せず、６月から月額賃金改善要件Ⅱも満たさない場合、Ⅴ(11)となる。なお、R7年度以降は月額賃金改善要件Ⅱが必要。</t>
    <phoneticPr fontId="4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</si>
  <si>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4"/>
  </si>
  <si>
    <t>キャリアパス要件Ⅰ・Ⅱを「R6年度中の対応の誓約」で満たし、４月から旧処遇加算Ⅱを算定可。その場合、６月以降は自然と新加算Ⅳに移行可能。</t>
    <phoneticPr fontId="4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</si>
  <si>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4"/>
  </si>
  <si>
    <t>キャリアパス要件Ⅰ・Ⅱを「R6年度中の対応の誓約」で満たし、４月から旧処遇加算Ⅱを算定可。加えて、補助金取得のため４月からベア加算を算定することで、６月以降、新加算Ⅳに移行可能。</t>
    <rPh sb="45" eb="46">
      <t>クワ</t>
    </rPh>
    <rPh sb="49" eb="52">
      <t>ホジョキン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4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</si>
  <si>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4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</si>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</sst>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3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296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2" borderId="0" xfId="0" applyFont="1" applyFill="1"/>
    <xf numFmtId="0" fontId="28" fillId="2" borderId="0" xfId="0" applyFont="1" applyFill="1" applyBorder="1"/>
    <xf numFmtId="0" fontId="31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29" fillId="2" borderId="0" xfId="0" applyFont="1" applyFill="1" applyBorder="1" applyAlignment="1">
      <alignment horizontal="center" vertical="center"/>
    </xf>
    <xf numFmtId="176" fontId="27" fillId="2" borderId="0" xfId="0" applyNumberFormat="1" applyFont="1" applyFill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8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23" fillId="0" borderId="63" xfId="0" applyFont="1" applyBorder="1"/>
    <xf numFmtId="0" fontId="23" fillId="0" borderId="5" xfId="0" applyFont="1" applyBorder="1" applyAlignment="1">
      <alignment vertical="top" wrapText="1"/>
    </xf>
    <xf numFmtId="0" fontId="32" fillId="2" borderId="0" xfId="0" applyFont="1" applyFill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textRotation="255"/>
    </xf>
    <xf numFmtId="0" fontId="27" fillId="3" borderId="74" xfId="0" applyFont="1" applyFill="1" applyBorder="1" applyAlignment="1">
      <alignment horizontal="center" vertical="center" shrinkToFit="1"/>
    </xf>
    <xf numFmtId="0" fontId="27" fillId="3" borderId="75" xfId="0" applyFont="1" applyFill="1" applyBorder="1" applyAlignment="1">
      <alignment horizontal="center" vertical="center" shrinkToFit="1"/>
    </xf>
    <xf numFmtId="0" fontId="27" fillId="3" borderId="76" xfId="0" applyFont="1" applyFill="1" applyBorder="1" applyAlignment="1">
      <alignment horizontal="center" vertical="center" shrinkToFit="1"/>
    </xf>
    <xf numFmtId="0" fontId="27" fillId="3" borderId="1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 wrapText="1"/>
    </xf>
    <xf numFmtId="0" fontId="27" fillId="7" borderId="35" xfId="0" applyFont="1" applyFill="1" applyBorder="1" applyAlignment="1">
      <alignment horizontal="center" vertical="center" wrapText="1"/>
    </xf>
    <xf numFmtId="0" fontId="27" fillId="7" borderId="51" xfId="0" applyFont="1" applyFill="1" applyBorder="1" applyAlignment="1">
      <alignment horizontal="center" vertical="center" wrapText="1"/>
    </xf>
    <xf numFmtId="0" fontId="27" fillId="7" borderId="36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83" xfId="0" applyFont="1" applyFill="1" applyBorder="1" applyAlignment="1">
      <alignment horizontal="center" vertical="center" wrapText="1"/>
    </xf>
    <xf numFmtId="0" fontId="27" fillId="7" borderId="52" xfId="0" applyFont="1" applyFill="1" applyBorder="1" applyAlignment="1">
      <alignment horizontal="center" vertical="center" wrapText="1"/>
    </xf>
    <xf numFmtId="0" fontId="27" fillId="7" borderId="84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7" fillId="2" borderId="94" xfId="0" applyNumberFormat="1" applyFont="1" applyFill="1" applyBorder="1" applyAlignment="1">
      <alignment horizontal="center" vertical="center" shrinkToFit="1"/>
    </xf>
    <xf numFmtId="176" fontId="27" fillId="2" borderId="95" xfId="0" applyNumberFormat="1" applyFont="1" applyFill="1" applyBorder="1" applyAlignment="1">
      <alignment horizontal="center" vertical="center" shrinkToFit="1"/>
    </xf>
    <xf numFmtId="176" fontId="27" fillId="2" borderId="96" xfId="0" applyNumberFormat="1" applyFont="1" applyFill="1" applyBorder="1" applyAlignment="1">
      <alignment horizontal="center" vertical="center" shrinkToFit="1"/>
    </xf>
    <xf numFmtId="176" fontId="27" fillId="2" borderId="52" xfId="0" applyNumberFormat="1" applyFont="1" applyFill="1" applyBorder="1" applyAlignment="1">
      <alignment horizontal="center" vertical="center" shrinkToFit="1"/>
    </xf>
    <xf numFmtId="176" fontId="27" fillId="2" borderId="84" xfId="0" applyNumberFormat="1" applyFont="1" applyFill="1" applyBorder="1" applyAlignment="1">
      <alignment horizontal="center" vertical="center" shrinkToFit="1"/>
    </xf>
    <xf numFmtId="176" fontId="27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7" fillId="2" borderId="12" xfId="0" applyNumberFormat="1" applyFont="1" applyFill="1" applyBorder="1" applyAlignment="1" applyProtection="1">
      <alignment horizontal="center" vertical="center"/>
      <protection locked="0"/>
    </xf>
    <xf numFmtId="176" fontId="27" fillId="2" borderId="32" xfId="0" applyNumberFormat="1" applyFont="1" applyFill="1" applyBorder="1" applyAlignment="1" applyProtection="1">
      <alignment horizontal="center" vertical="center"/>
      <protection locked="0"/>
    </xf>
    <xf numFmtId="176" fontId="27" fillId="2" borderId="34" xfId="0" applyNumberFormat="1" applyFont="1" applyFill="1" applyBorder="1" applyAlignment="1" applyProtection="1">
      <alignment horizontal="center" vertical="center"/>
      <protection locked="0"/>
    </xf>
    <xf numFmtId="176" fontId="27" fillId="2" borderId="31" xfId="0" applyNumberFormat="1" applyFont="1" applyFill="1" applyBorder="1" applyAlignment="1" applyProtection="1">
      <alignment horizontal="center" vertical="center"/>
      <protection locked="0"/>
    </xf>
    <xf numFmtId="0" fontId="29" fillId="2" borderId="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176" fontId="27" fillId="2" borderId="43" xfId="0" applyNumberFormat="1" applyFont="1" applyFill="1" applyBorder="1" applyAlignment="1">
      <alignment horizontal="center" vertical="center"/>
    </xf>
    <xf numFmtId="176" fontId="27" fillId="2" borderId="3" xfId="0" applyNumberFormat="1" applyFont="1" applyFill="1" applyBorder="1" applyAlignment="1">
      <alignment horizontal="center" vertical="center"/>
    </xf>
    <xf numFmtId="176" fontId="27" fillId="2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27" fillId="3" borderId="80" xfId="0" applyFont="1" applyFill="1" applyBorder="1" applyAlignment="1">
      <alignment horizontal="center" vertical="center" shrinkToFit="1"/>
    </xf>
    <xf numFmtId="0" fontId="27" fillId="3" borderId="81" xfId="0" applyFont="1" applyFill="1" applyBorder="1" applyAlignment="1">
      <alignment horizontal="center" vertical="center" shrinkToFit="1"/>
    </xf>
    <xf numFmtId="0" fontId="27" fillId="3" borderId="82" xfId="0" applyFont="1" applyFill="1" applyBorder="1" applyAlignment="1">
      <alignment horizontal="center" vertical="center" shrinkToFit="1"/>
    </xf>
    <xf numFmtId="176" fontId="27" fillId="2" borderId="77" xfId="0" applyNumberFormat="1" applyFont="1" applyFill="1" applyBorder="1" applyAlignment="1">
      <alignment horizontal="center" vertical="center" shrinkToFit="1"/>
    </xf>
    <xf numFmtId="176" fontId="27" fillId="2" borderId="78" xfId="0" applyNumberFormat="1" applyFont="1" applyFill="1" applyBorder="1" applyAlignment="1">
      <alignment horizontal="center" vertical="center" shrinkToFit="1"/>
    </xf>
    <xf numFmtId="176" fontId="27" fillId="2" borderId="79" xfId="0" applyNumberFormat="1" applyFont="1" applyFill="1" applyBorder="1" applyAlignment="1">
      <alignment horizontal="center" vertical="center" shrinkToFit="1"/>
    </xf>
    <xf numFmtId="0" fontId="33" fillId="2" borderId="85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31" fillId="4" borderId="51" xfId="0" applyFont="1" applyFill="1" applyBorder="1" applyAlignment="1" applyProtection="1">
      <alignment horizontal="center" vertical="center" shrinkToFit="1"/>
      <protection locked="0"/>
    </xf>
    <xf numFmtId="0" fontId="31" fillId="4" borderId="36" xfId="0" applyFont="1" applyFill="1" applyBorder="1" applyAlignment="1" applyProtection="1">
      <alignment horizontal="center" vertical="center" shrinkToFit="1"/>
      <protection locked="0"/>
    </xf>
    <xf numFmtId="0" fontId="31" fillId="4" borderId="14" xfId="0" applyFont="1" applyFill="1" applyBorder="1" applyAlignment="1" applyProtection="1">
      <alignment horizontal="center" vertical="center" shrinkToFit="1"/>
      <protection locked="0"/>
    </xf>
    <xf numFmtId="0" fontId="31" fillId="4" borderId="45" xfId="0" applyFont="1" applyFill="1" applyBorder="1" applyAlignment="1" applyProtection="1">
      <alignment horizontal="center" vertical="center" shrinkToFit="1"/>
      <protection locked="0"/>
    </xf>
    <xf numFmtId="0" fontId="31" fillId="5" borderId="35" xfId="0" applyFont="1" applyFill="1" applyBorder="1" applyAlignment="1" applyProtection="1">
      <alignment horizontal="center" vertical="center" shrinkToFit="1"/>
      <protection locked="0"/>
    </xf>
    <xf numFmtId="0" fontId="31" fillId="5" borderId="51" xfId="0" applyFont="1" applyFill="1" applyBorder="1" applyAlignment="1" applyProtection="1">
      <alignment horizontal="center" vertical="center" shrinkToFit="1"/>
      <protection locked="0"/>
    </xf>
    <xf numFmtId="0" fontId="31" fillId="5" borderId="36" xfId="0" applyFont="1" applyFill="1" applyBorder="1" applyAlignment="1" applyProtection="1">
      <alignment horizontal="center" vertical="center" shrinkToFit="1"/>
      <protection locked="0"/>
    </xf>
    <xf numFmtId="0" fontId="31" fillId="5" borderId="44" xfId="0" applyFont="1" applyFill="1" applyBorder="1" applyAlignment="1" applyProtection="1">
      <alignment horizontal="center" vertical="center" shrinkToFit="1"/>
      <protection locked="0"/>
    </xf>
    <xf numFmtId="0" fontId="31" fillId="5" borderId="14" xfId="0" applyFont="1" applyFill="1" applyBorder="1" applyAlignment="1" applyProtection="1">
      <alignment horizontal="center" vertical="center" shrinkToFit="1"/>
      <protection locked="0"/>
    </xf>
    <xf numFmtId="0" fontId="31" fillId="5" borderId="45" xfId="0" applyFont="1" applyFill="1" applyBorder="1" applyAlignment="1" applyProtection="1">
      <alignment horizontal="center" vertical="center" shrinkToFit="1"/>
      <protection locked="0"/>
    </xf>
    <xf numFmtId="0" fontId="31" fillId="6" borderId="35" xfId="0" applyFont="1" applyFill="1" applyBorder="1" applyAlignment="1" applyProtection="1">
      <alignment horizontal="center" vertical="center" shrinkToFit="1"/>
      <protection locked="0"/>
    </xf>
    <xf numFmtId="0" fontId="31" fillId="6" borderId="51" xfId="0" applyFont="1" applyFill="1" applyBorder="1" applyAlignment="1" applyProtection="1">
      <alignment horizontal="center" vertical="center" shrinkToFit="1"/>
      <protection locked="0"/>
    </xf>
    <xf numFmtId="0" fontId="31" fillId="6" borderId="36" xfId="0" applyFont="1" applyFill="1" applyBorder="1" applyAlignment="1" applyProtection="1">
      <alignment horizontal="center" vertical="center" shrinkToFit="1"/>
      <protection locked="0"/>
    </xf>
    <xf numFmtId="0" fontId="31" fillId="6" borderId="44" xfId="0" applyFont="1" applyFill="1" applyBorder="1" applyAlignment="1" applyProtection="1">
      <alignment horizontal="center" vertical="center" shrinkToFit="1"/>
      <protection locked="0"/>
    </xf>
    <xf numFmtId="0" fontId="31" fillId="6" borderId="14" xfId="0" applyFont="1" applyFill="1" applyBorder="1" applyAlignment="1" applyProtection="1">
      <alignment horizontal="center" vertical="center" shrinkToFit="1"/>
      <protection locked="0"/>
    </xf>
    <xf numFmtId="0" fontId="31" fillId="6" borderId="45" xfId="0" applyFont="1" applyFill="1" applyBorder="1" applyAlignment="1" applyProtection="1">
      <alignment horizontal="center" vertical="center" shrinkToFit="1"/>
      <protection locked="0"/>
    </xf>
    <xf numFmtId="0" fontId="27" fillId="2" borderId="2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44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</cellXfs>
  <cellStyles count="5">
    <cellStyle name="パーセント 2" xfId="4"/>
    <cellStyle name="桁区切り" xfId="1" builtinId="6"/>
    <cellStyle name="桁区切り 2" xfId="3"/>
    <cellStyle name="標準" xfId="0" builtinId="0"/>
    <cellStyle name="標準 2" xfId="2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71302"/>
              <a:ext cx="0" cy="0"/>
              <a:chOff x="-34414" y="5071302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L53"/>
  <sheetViews>
    <sheetView showGridLines="0" tabSelected="1" view="pageBreakPreview" zoomScale="53" zoomScaleNormal="53" zoomScaleSheetLayoutView="53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155" t="s">
        <v>102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</row>
    <row r="2" spans="2:90" ht="18" customHeight="1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O3" s="133"/>
      <c r="AQ3" s="197" t="s">
        <v>125</v>
      </c>
      <c r="AR3" s="198"/>
      <c r="AS3" s="198"/>
      <c r="AT3" s="198"/>
      <c r="AU3" s="198"/>
      <c r="AV3" s="198"/>
      <c r="AW3" s="199"/>
      <c r="AX3" s="191" t="s">
        <v>124</v>
      </c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3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0"/>
      <c r="AR4" s="201"/>
      <c r="AS4" s="201"/>
      <c r="AT4" s="201"/>
      <c r="AU4" s="201"/>
      <c r="AV4" s="201"/>
      <c r="AW4" s="202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56" t="s">
        <v>91</v>
      </c>
      <c r="AG5" s="156"/>
      <c r="AH5" s="156"/>
      <c r="AI5" s="156"/>
      <c r="AJ5" s="156"/>
      <c r="AK5" s="156"/>
      <c r="AL5" s="156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67" t="s">
        <v>0</v>
      </c>
      <c r="C6" s="167"/>
      <c r="D6" s="167"/>
      <c r="E6" s="167"/>
      <c r="F6" s="167"/>
      <c r="G6" s="167"/>
      <c r="H6" s="167"/>
      <c r="I6" s="167"/>
      <c r="J6" s="167"/>
      <c r="K6" s="164" t="s">
        <v>92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6"/>
      <c r="AF6" s="160" t="str">
        <f>"月額賃金改善Ⅱ"</f>
        <v>月額賃金改善Ⅱ</v>
      </c>
      <c r="AG6" s="160" t="s">
        <v>75</v>
      </c>
      <c r="AH6" s="160" t="s">
        <v>76</v>
      </c>
      <c r="AI6" s="160" t="s">
        <v>77</v>
      </c>
      <c r="AJ6" s="160" t="s">
        <v>78</v>
      </c>
      <c r="AK6" s="160" t="s">
        <v>79</v>
      </c>
      <c r="AL6" s="160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91" t="s">
        <v>6</v>
      </c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3"/>
      <c r="CB6" s="1"/>
    </row>
    <row r="7" spans="2:90" ht="18.75" customHeight="1">
      <c r="B7" s="168"/>
      <c r="C7" s="169"/>
      <c r="D7" s="169"/>
      <c r="E7" s="169"/>
      <c r="F7" s="169"/>
      <c r="G7" s="169"/>
      <c r="H7" s="169"/>
      <c r="I7" s="169"/>
      <c r="J7" s="170"/>
      <c r="K7" s="229"/>
      <c r="L7" s="229"/>
      <c r="M7" s="229"/>
      <c r="N7" s="229"/>
      <c r="O7" s="230"/>
      <c r="P7" s="233"/>
      <c r="Q7" s="234"/>
      <c r="R7" s="234"/>
      <c r="S7" s="234"/>
      <c r="T7" s="235"/>
      <c r="U7" s="239"/>
      <c r="V7" s="240"/>
      <c r="W7" s="240"/>
      <c r="X7" s="240"/>
      <c r="Y7" s="241"/>
      <c r="Z7" s="245" t="s">
        <v>74</v>
      </c>
      <c r="AA7" s="246"/>
      <c r="AB7" s="246"/>
      <c r="AC7" s="247"/>
      <c r="AF7" s="160"/>
      <c r="AG7" s="160"/>
      <c r="AH7" s="160"/>
      <c r="AI7" s="160"/>
      <c r="AJ7" s="160"/>
      <c r="AK7" s="160"/>
      <c r="AL7" s="160"/>
      <c r="AM7" s="135"/>
      <c r="AO7" s="133"/>
      <c r="AQ7" s="214"/>
      <c r="AR7" s="215"/>
      <c r="AS7" s="215"/>
      <c r="AT7" s="215"/>
      <c r="AU7" s="215"/>
      <c r="AV7" s="215"/>
      <c r="AW7" s="216"/>
      <c r="AX7" s="212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213"/>
    </row>
    <row r="8" spans="2:90" ht="13.5" customHeight="1">
      <c r="B8" s="171"/>
      <c r="C8" s="172"/>
      <c r="D8" s="172"/>
      <c r="E8" s="172"/>
      <c r="F8" s="172"/>
      <c r="G8" s="172"/>
      <c r="H8" s="172"/>
      <c r="I8" s="172"/>
      <c r="J8" s="173"/>
      <c r="K8" s="231"/>
      <c r="L8" s="231"/>
      <c r="M8" s="231"/>
      <c r="N8" s="231"/>
      <c r="O8" s="232"/>
      <c r="P8" s="236"/>
      <c r="Q8" s="237"/>
      <c r="R8" s="237"/>
      <c r="S8" s="237"/>
      <c r="T8" s="238"/>
      <c r="U8" s="242"/>
      <c r="V8" s="243"/>
      <c r="W8" s="243"/>
      <c r="X8" s="243"/>
      <c r="Y8" s="244"/>
      <c r="Z8" s="248"/>
      <c r="AA8" s="156"/>
      <c r="AB8" s="156"/>
      <c r="AC8" s="249"/>
      <c r="AF8" s="160"/>
      <c r="AG8" s="160"/>
      <c r="AH8" s="160"/>
      <c r="AI8" s="160"/>
      <c r="AJ8" s="160"/>
      <c r="AK8" s="160"/>
      <c r="AL8" s="160"/>
      <c r="AM8" s="135"/>
      <c r="AO8" s="133"/>
      <c r="AQ8" s="200"/>
      <c r="AR8" s="201"/>
      <c r="AS8" s="201"/>
      <c r="AT8" s="201"/>
      <c r="AU8" s="201"/>
      <c r="AV8" s="201"/>
      <c r="AW8" s="202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174"/>
      <c r="C9" s="175"/>
      <c r="D9" s="175"/>
      <c r="E9" s="175"/>
      <c r="F9" s="175"/>
      <c r="G9" s="175"/>
      <c r="H9" s="175"/>
      <c r="I9" s="175"/>
      <c r="J9" s="176"/>
      <c r="K9" s="203" t="str">
        <f>IFERROR(VLOOKUP(B7,【参考】数式用!$A$5:$J$27,MATCH(K7,【参考】数式用!$B$4:$J$4,0)+1,0),"")</f>
        <v/>
      </c>
      <c r="L9" s="204"/>
      <c r="M9" s="204"/>
      <c r="N9" s="204"/>
      <c r="O9" s="205"/>
      <c r="P9" s="203" t="str">
        <f>IFERROR(VLOOKUP(B7,【参考】数式用!$A$5:$J$27,MATCH(P7,【参考】数式用!$B$4:$J$4,0)+1,0),"")</f>
        <v/>
      </c>
      <c r="Q9" s="204"/>
      <c r="R9" s="204"/>
      <c r="S9" s="204"/>
      <c r="T9" s="205"/>
      <c r="U9" s="206" t="str">
        <f>IFERROR(VLOOKUP(B7,【参考】数式用!$A$5:$J$27,MATCH(U7,【参考】数式用!$B$4:$J$4,0)+1,0),"")</f>
        <v/>
      </c>
      <c r="V9" s="204"/>
      <c r="W9" s="204"/>
      <c r="X9" s="204"/>
      <c r="Y9" s="205"/>
      <c r="Z9" s="217">
        <f>SUM(K9,P9,U9)</f>
        <v>0</v>
      </c>
      <c r="AA9" s="218"/>
      <c r="AB9" s="218"/>
      <c r="AC9" s="219"/>
      <c r="AF9" s="160"/>
      <c r="AG9" s="160"/>
      <c r="AH9" s="160"/>
      <c r="AI9" s="160"/>
      <c r="AJ9" s="160"/>
      <c r="AK9" s="160"/>
      <c r="AL9" s="160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160"/>
      <c r="AG10" s="160"/>
      <c r="AH10" s="160"/>
      <c r="AI10" s="160"/>
      <c r="AJ10" s="160"/>
      <c r="AK10" s="160"/>
      <c r="AL10" s="160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91" t="s">
        <v>82</v>
      </c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3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60"/>
      <c r="AG11" s="160"/>
      <c r="AH11" s="160"/>
      <c r="AI11" s="160"/>
      <c r="AJ11" s="160"/>
      <c r="AK11" s="160"/>
      <c r="AL11" s="160"/>
      <c r="AM11" s="135"/>
      <c r="AO11" s="133"/>
      <c r="AQ11" s="200"/>
      <c r="AR11" s="201"/>
      <c r="AS11" s="201"/>
      <c r="AT11" s="201"/>
      <c r="AU11" s="201"/>
      <c r="AV11" s="201"/>
      <c r="AW11" s="202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160"/>
      <c r="AG12" s="160"/>
      <c r="AH12" s="160"/>
      <c r="AI12" s="160"/>
      <c r="AJ12" s="160"/>
      <c r="AK12" s="160"/>
      <c r="AL12" s="160"/>
      <c r="AM12" s="135"/>
      <c r="AN12" s="4"/>
      <c r="AO12" s="133"/>
    </row>
    <row r="13" spans="2:90" ht="24.75" customHeight="1">
      <c r="B13" s="221" t="str">
        <f>IFERROR(IF(VLOOKUP(B28,【参考】数式用2!E6:L23,3,FALSE)="","",VLOOKUP(B28,【参考】数式用2!E6:L23,3,FALSE)),"")</f>
        <v/>
      </c>
      <c r="C13" s="222"/>
      <c r="D13" s="222"/>
      <c r="E13" s="222"/>
      <c r="F13" s="222"/>
      <c r="G13" s="222"/>
      <c r="H13" s="223"/>
      <c r="I13" s="185" t="str">
        <f>IFERROR(VLOOKUP(B28,【参考】数式用2!E6:L23,4,FALSE),"")</f>
        <v/>
      </c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6"/>
      <c r="AD13" s="227" t="s">
        <v>103</v>
      </c>
      <c r="AE13" s="228"/>
      <c r="AF13" s="207" t="str">
        <f>IF(U7="ベア加算","",IF(OR(B13="新加算Ⅰ",B13="新加算Ⅱ",B13="新加算Ⅲ",B13="新加算Ⅳ"),"○",""))</f>
        <v/>
      </c>
      <c r="AG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207" t="str">
        <f>IF(OR(B13="新加算Ⅰ",B13="新加算Ⅱ",B13="新加算Ⅲ",B13="新加算Ⅴ(１)",B13="新加算Ⅴ(３)",B13="新加算Ⅴ(８)"),"○","")</f>
        <v/>
      </c>
      <c r="AJ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207" t="str">
        <f>IF(OR(B13="新加算Ⅰ",B13="新加算Ⅴ(１)",B13="新加算Ⅴ(２)",B13="新加算Ⅴ(５)",B13="新加算Ⅴ(７)",B13="新加算Ⅴ(10)"),"○","")</f>
        <v/>
      </c>
      <c r="AL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35"/>
      <c r="AN13" s="4"/>
      <c r="AO13" s="133"/>
      <c r="AQ13" s="210" t="s">
        <v>100</v>
      </c>
      <c r="AR13" s="210"/>
      <c r="AS13" s="210"/>
      <c r="AT13" s="210"/>
      <c r="AU13" s="210"/>
      <c r="AV13" s="210"/>
      <c r="AW13" s="210"/>
      <c r="AX13" s="220" t="s">
        <v>83</v>
      </c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0"/>
      <c r="BW13" s="220"/>
      <c r="BX13" s="220"/>
      <c r="BY13" s="220"/>
      <c r="BZ13" s="220"/>
      <c r="CA13" s="220"/>
    </row>
    <row r="14" spans="2:90" ht="24.75" customHeight="1" thickBot="1">
      <c r="B14" s="224" t="str">
        <f>IFERROR(VLOOKUP(B7,【参考】数式用!$A$5:$AB$27,MATCH(B13,【参考】数式用!$B$4:$AB$4,0)+1,FALSE),"")</f>
        <v/>
      </c>
      <c r="C14" s="225"/>
      <c r="D14" s="225"/>
      <c r="E14" s="225"/>
      <c r="F14" s="225"/>
      <c r="G14" s="225"/>
      <c r="H14" s="226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8"/>
      <c r="AD14" s="227"/>
      <c r="AE14" s="228"/>
      <c r="AF14" s="208"/>
      <c r="AG14" s="208"/>
      <c r="AH14" s="208"/>
      <c r="AI14" s="208"/>
      <c r="AJ14" s="208"/>
      <c r="AK14" s="208"/>
      <c r="AL14" s="208"/>
      <c r="AM14" s="135"/>
      <c r="AN14" s="4"/>
      <c r="AO14" s="133"/>
      <c r="AQ14" s="210"/>
      <c r="AR14" s="210"/>
      <c r="AS14" s="210"/>
      <c r="AT14" s="210"/>
      <c r="AU14" s="210"/>
      <c r="AV14" s="210"/>
      <c r="AW14" s="21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0"/>
    </row>
    <row r="15" spans="2:90" ht="15" customHeight="1">
      <c r="C15" s="139"/>
      <c r="D15" s="139"/>
      <c r="E15" s="139"/>
      <c r="F15" s="139"/>
      <c r="G15" s="139"/>
      <c r="H15" s="139"/>
      <c r="I15" s="177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210" t="s">
        <v>96</v>
      </c>
      <c r="AR16" s="210"/>
      <c r="AS16" s="210"/>
      <c r="AT16" s="210"/>
      <c r="AU16" s="210"/>
      <c r="AV16" s="210"/>
      <c r="AW16" s="210"/>
      <c r="AX16" s="211" t="s">
        <v>89</v>
      </c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1"/>
      <c r="BP16" s="211"/>
      <c r="BQ16" s="211"/>
      <c r="BR16" s="211"/>
      <c r="BS16" s="211"/>
      <c r="BT16" s="211"/>
      <c r="BU16" s="211"/>
      <c r="BV16" s="211"/>
      <c r="BW16" s="211"/>
      <c r="BX16" s="211"/>
      <c r="BY16" s="211"/>
      <c r="BZ16" s="211"/>
      <c r="CA16" s="211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210"/>
      <c r="AR17" s="210"/>
      <c r="AS17" s="210"/>
      <c r="AT17" s="210"/>
      <c r="AU17" s="210"/>
      <c r="AV17" s="210"/>
      <c r="AW17" s="210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  <c r="BI17" s="211"/>
      <c r="BJ17" s="211"/>
      <c r="BK17" s="211"/>
      <c r="BL17" s="211"/>
      <c r="BM17" s="211"/>
      <c r="BN17" s="211"/>
      <c r="BO17" s="211"/>
      <c r="BP17" s="211"/>
      <c r="BQ17" s="211"/>
      <c r="BR17" s="211"/>
      <c r="BS17" s="211"/>
      <c r="BT17" s="211"/>
      <c r="BU17" s="211"/>
      <c r="BV17" s="211"/>
      <c r="BW17" s="211"/>
      <c r="BX17" s="211"/>
      <c r="BY17" s="211"/>
      <c r="BZ17" s="211"/>
      <c r="CA17" s="211"/>
    </row>
    <row r="18" spans="2:80" ht="24.75" customHeight="1">
      <c r="B18" s="161" t="str">
        <f>IFERROR(IF(VLOOKUP(B28,【参考】数式用2!E6:L23,5,FALSE)="","",VLOOKUP(B28,【参考】数式用2!E6:L23,5,FALSE)),"")</f>
        <v/>
      </c>
      <c r="C18" s="162"/>
      <c r="D18" s="162"/>
      <c r="E18" s="162"/>
      <c r="F18" s="162"/>
      <c r="G18" s="162"/>
      <c r="H18" s="163"/>
      <c r="I18" s="185" t="str">
        <f>IFERROR(VLOOKUP(B28,【参考】数式用2!E6:L23,6,FALSE),"")</f>
        <v/>
      </c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6"/>
      <c r="AD18" s="227" t="s">
        <v>103</v>
      </c>
      <c r="AE18" s="228"/>
      <c r="AF18" s="207" t="str">
        <f>IF(U7="ベア加算","",IF(OR(B18="新加算Ⅰ",B18="新加算Ⅱ",B18="新加算Ⅲ",B18="新加算Ⅳ"),"○",""))</f>
        <v/>
      </c>
      <c r="AG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207" t="str">
        <f>IF(OR(B18="新加算Ⅰ",B18="新加算Ⅱ",B18="新加算Ⅲ",B18="新加算Ⅴ(１)",B18="新加算Ⅴ(３)",B18="新加算Ⅴ(８)"),"○","")</f>
        <v/>
      </c>
      <c r="AJ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207" t="str">
        <f>IF(OR(B18="新加算Ⅰ",B18="新加算Ⅴ(１)",B18="新加算Ⅴ(２)",B18="新加算Ⅴ(５)",B18="新加算Ⅴ(７)",B18="新加算Ⅴ(10)"),"○","")</f>
        <v/>
      </c>
      <c r="AL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35"/>
      <c r="AN18" s="4"/>
      <c r="AO18" s="133"/>
      <c r="AQ18" s="210"/>
      <c r="AR18" s="210"/>
      <c r="AS18" s="210"/>
      <c r="AT18" s="210"/>
      <c r="AU18" s="210"/>
      <c r="AV18" s="210"/>
      <c r="AW18" s="210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</row>
    <row r="19" spans="2:80" ht="17.25" customHeight="1">
      <c r="B19" s="179" t="str">
        <f>IFERROR(VLOOKUP(B7,【参考】数式用!$A$5:$AB$27,MATCH(B18,【参考】数式用!$B$4:$AB$4,0)+1,FALSE),"")</f>
        <v/>
      </c>
      <c r="C19" s="180"/>
      <c r="D19" s="180"/>
      <c r="E19" s="180"/>
      <c r="F19" s="180"/>
      <c r="G19" s="180"/>
      <c r="H19" s="181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90"/>
      <c r="AD19" s="227"/>
      <c r="AE19" s="228"/>
      <c r="AF19" s="209"/>
      <c r="AG19" s="209"/>
      <c r="AH19" s="209"/>
      <c r="AI19" s="209"/>
      <c r="AJ19" s="209"/>
      <c r="AK19" s="209"/>
      <c r="AL19" s="209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182"/>
      <c r="C20" s="183"/>
      <c r="D20" s="183"/>
      <c r="E20" s="183"/>
      <c r="F20" s="183"/>
      <c r="G20" s="183"/>
      <c r="H20" s="184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8"/>
      <c r="AD20" s="227"/>
      <c r="AE20" s="228"/>
      <c r="AF20" s="208"/>
      <c r="AG20" s="208"/>
      <c r="AH20" s="208"/>
      <c r="AI20" s="208"/>
      <c r="AJ20" s="208"/>
      <c r="AK20" s="208"/>
      <c r="AL20" s="208"/>
      <c r="AM20" s="135"/>
      <c r="AN20" s="4"/>
      <c r="AO20" s="133"/>
      <c r="AP20" s="140"/>
      <c r="AQ20" s="210" t="s">
        <v>97</v>
      </c>
      <c r="AR20" s="210"/>
      <c r="AS20" s="210"/>
      <c r="AT20" s="210"/>
      <c r="AU20" s="210"/>
      <c r="AV20" s="210"/>
      <c r="AW20" s="210"/>
      <c r="AX20" s="220" t="str">
        <f>IFERROR(VLOOKUP(B7,【参考】数式用!AF5:AG27,2,0),"")</f>
        <v/>
      </c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0"/>
      <c r="BT20" s="220"/>
      <c r="BU20" s="220"/>
      <c r="BV20" s="220"/>
      <c r="BW20" s="220"/>
      <c r="BX20" s="220"/>
      <c r="BY20" s="220"/>
      <c r="BZ20" s="220"/>
      <c r="CA20" s="220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177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210"/>
      <c r="AR21" s="210"/>
      <c r="AS21" s="210"/>
      <c r="AT21" s="210"/>
      <c r="AU21" s="210"/>
      <c r="AV21" s="210"/>
      <c r="AW21" s="21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  <c r="BI21" s="220"/>
      <c r="BJ21" s="220"/>
      <c r="BK21" s="220"/>
      <c r="BL21" s="220"/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161" t="str">
        <f>IFERROR(IF(VLOOKUP(B28,【参考】数式用2!E6:L23,7,FALSE)="","",VLOOKUP(B28,【参考】数式用2!E6:L23,7,FALSE)),"")</f>
        <v/>
      </c>
      <c r="C23" s="162"/>
      <c r="D23" s="162"/>
      <c r="E23" s="162"/>
      <c r="F23" s="162"/>
      <c r="G23" s="162"/>
      <c r="H23" s="163"/>
      <c r="I23" s="185" t="str">
        <f>IFERROR(VLOOKUP(B28,【参考】数式用2!E6:L23,8,FALSE),"")</f>
        <v/>
      </c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6"/>
      <c r="AD23" s="227" t="s">
        <v>103</v>
      </c>
      <c r="AE23" s="228"/>
      <c r="AF23" s="207" t="str">
        <f>IF(U7="ベア加算","",IF(OR(B23="新加算Ⅰ",B23="新加算Ⅱ",B23="新加算Ⅲ",B23="新加算Ⅳ"),"○",""))</f>
        <v/>
      </c>
      <c r="AG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207" t="str">
        <f>IF(OR(B23="新加算Ⅰ",B23="新加算Ⅱ",B23="新加算Ⅲ",B23="新加算Ⅴ(１)",B23="新加算Ⅴ(３)",B23="新加算Ⅴ(８)"),"○","")</f>
        <v/>
      </c>
      <c r="AJ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207" t="str">
        <f>IF(OR(B23="新加算Ⅰ",B23="新加算Ⅴ(１)",B23="新加算Ⅴ(２)",B23="新加算Ⅴ(５)",B23="新加算Ⅴ(７)",B23="新加算Ⅴ(10)"),"○","")</f>
        <v/>
      </c>
      <c r="AL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35"/>
      <c r="AN23" s="4"/>
      <c r="AO23" s="133"/>
      <c r="AQ23" s="210" t="s">
        <v>84</v>
      </c>
      <c r="AR23" s="210"/>
      <c r="AS23" s="210"/>
      <c r="AT23" s="210"/>
      <c r="AU23" s="210"/>
      <c r="AV23" s="210"/>
      <c r="AW23" s="210"/>
      <c r="AX23" s="220" t="s">
        <v>59</v>
      </c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</row>
    <row r="24" spans="2:80" ht="24.75" customHeight="1" thickBot="1">
      <c r="B24" s="224" t="str">
        <f>IFERROR(VLOOKUP(B7,【参考】数式用!$A$5:$AB$27,MATCH(B23,【参考】数式用!$B$4:$AB$4,0)+1,FALSE),"")</f>
        <v/>
      </c>
      <c r="C24" s="225"/>
      <c r="D24" s="225"/>
      <c r="E24" s="225"/>
      <c r="F24" s="225"/>
      <c r="G24" s="225"/>
      <c r="H24" s="226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8"/>
      <c r="AD24" s="227"/>
      <c r="AE24" s="228"/>
      <c r="AF24" s="208"/>
      <c r="AG24" s="208"/>
      <c r="AH24" s="208"/>
      <c r="AI24" s="208"/>
      <c r="AJ24" s="208"/>
      <c r="AK24" s="208"/>
      <c r="AL24" s="208"/>
      <c r="AM24" s="135"/>
      <c r="AN24" s="4"/>
      <c r="AO24" s="133"/>
      <c r="AQ24" s="210"/>
      <c r="AR24" s="210"/>
      <c r="AS24" s="210"/>
      <c r="AT24" s="210"/>
      <c r="AU24" s="210"/>
      <c r="AV24" s="210"/>
      <c r="AW24" s="21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177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157" t="str">
        <f>K7&amp;P7&amp;U7</f>
        <v/>
      </c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9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AL13:AL14"/>
    <mergeCell ref="AK13:AK14"/>
    <mergeCell ref="K7:O8"/>
    <mergeCell ref="P7:T8"/>
    <mergeCell ref="U7:Y8"/>
    <mergeCell ref="Z7:AC8"/>
    <mergeCell ref="AF18:AF20"/>
    <mergeCell ref="AD13:AE14"/>
    <mergeCell ref="AD18:AE20"/>
    <mergeCell ref="AD23:AE24"/>
    <mergeCell ref="AI18:AI20"/>
    <mergeCell ref="AH18:AH20"/>
    <mergeCell ref="AG18:AG20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【参考】数式用!$I$4:$J$4</xm:f>
          </x14:formula1>
          <xm:sqref>U7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155" t="s">
        <v>102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</row>
    <row r="2" spans="2:90" ht="18" customHeight="1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O3" s="133"/>
      <c r="AQ3" s="197" t="s">
        <v>125</v>
      </c>
      <c r="AR3" s="198"/>
      <c r="AS3" s="198"/>
      <c r="AT3" s="198"/>
      <c r="AU3" s="198"/>
      <c r="AV3" s="198"/>
      <c r="AW3" s="199"/>
      <c r="AX3" s="191" t="s">
        <v>124</v>
      </c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3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0"/>
      <c r="AR4" s="201"/>
      <c r="AS4" s="201"/>
      <c r="AT4" s="201"/>
      <c r="AU4" s="201"/>
      <c r="AV4" s="201"/>
      <c r="AW4" s="202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56" t="s">
        <v>91</v>
      </c>
      <c r="AG5" s="156"/>
      <c r="AH5" s="156"/>
      <c r="AI5" s="156"/>
      <c r="AJ5" s="156"/>
      <c r="AK5" s="156"/>
      <c r="AL5" s="156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67" t="s">
        <v>0</v>
      </c>
      <c r="C6" s="167"/>
      <c r="D6" s="167"/>
      <c r="E6" s="167"/>
      <c r="F6" s="167"/>
      <c r="G6" s="167"/>
      <c r="H6" s="167"/>
      <c r="I6" s="167"/>
      <c r="J6" s="167"/>
      <c r="K6" s="164" t="s">
        <v>92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6"/>
      <c r="AF6" s="160" t="str">
        <f>"月額賃金改善Ⅱ"</f>
        <v>月額賃金改善Ⅱ</v>
      </c>
      <c r="AG6" s="160" t="s">
        <v>75</v>
      </c>
      <c r="AH6" s="160" t="s">
        <v>76</v>
      </c>
      <c r="AI6" s="160" t="s">
        <v>77</v>
      </c>
      <c r="AJ6" s="160" t="s">
        <v>78</v>
      </c>
      <c r="AK6" s="160" t="s">
        <v>79</v>
      </c>
      <c r="AL6" s="160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91" t="s">
        <v>6</v>
      </c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3"/>
      <c r="CB6" s="1"/>
    </row>
    <row r="7" spans="2:90" ht="18.75" customHeight="1">
      <c r="B7" s="168" t="s">
        <v>16</v>
      </c>
      <c r="C7" s="169"/>
      <c r="D7" s="169"/>
      <c r="E7" s="169"/>
      <c r="F7" s="169"/>
      <c r="G7" s="169"/>
      <c r="H7" s="169"/>
      <c r="I7" s="169"/>
      <c r="J7" s="170"/>
      <c r="K7" s="229" t="s">
        <v>21</v>
      </c>
      <c r="L7" s="229"/>
      <c r="M7" s="229"/>
      <c r="N7" s="229"/>
      <c r="O7" s="230"/>
      <c r="P7" s="233" t="s">
        <v>2</v>
      </c>
      <c r="Q7" s="234"/>
      <c r="R7" s="234"/>
      <c r="S7" s="234"/>
      <c r="T7" s="235"/>
      <c r="U7" s="239" t="s">
        <v>3</v>
      </c>
      <c r="V7" s="240"/>
      <c r="W7" s="240"/>
      <c r="X7" s="240"/>
      <c r="Y7" s="241"/>
      <c r="Z7" s="245" t="s">
        <v>74</v>
      </c>
      <c r="AA7" s="246"/>
      <c r="AB7" s="246"/>
      <c r="AC7" s="247"/>
      <c r="AF7" s="160"/>
      <c r="AG7" s="160"/>
      <c r="AH7" s="160"/>
      <c r="AI7" s="160"/>
      <c r="AJ7" s="160"/>
      <c r="AK7" s="160"/>
      <c r="AL7" s="160"/>
      <c r="AM7" s="135"/>
      <c r="AO7" s="133"/>
      <c r="AQ7" s="214"/>
      <c r="AR7" s="215"/>
      <c r="AS7" s="215"/>
      <c r="AT7" s="215"/>
      <c r="AU7" s="215"/>
      <c r="AV7" s="215"/>
      <c r="AW7" s="216"/>
      <c r="AX7" s="212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213"/>
    </row>
    <row r="8" spans="2:90" ht="13.5" customHeight="1">
      <c r="B8" s="171"/>
      <c r="C8" s="172"/>
      <c r="D8" s="172"/>
      <c r="E8" s="172"/>
      <c r="F8" s="172"/>
      <c r="G8" s="172"/>
      <c r="H8" s="172"/>
      <c r="I8" s="172"/>
      <c r="J8" s="173"/>
      <c r="K8" s="231"/>
      <c r="L8" s="231"/>
      <c r="M8" s="231"/>
      <c r="N8" s="231"/>
      <c r="O8" s="232"/>
      <c r="P8" s="236"/>
      <c r="Q8" s="237"/>
      <c r="R8" s="237"/>
      <c r="S8" s="237"/>
      <c r="T8" s="238"/>
      <c r="U8" s="242"/>
      <c r="V8" s="243"/>
      <c r="W8" s="243"/>
      <c r="X8" s="243"/>
      <c r="Y8" s="244"/>
      <c r="Z8" s="248"/>
      <c r="AA8" s="156"/>
      <c r="AB8" s="156"/>
      <c r="AC8" s="249"/>
      <c r="AF8" s="160"/>
      <c r="AG8" s="160"/>
      <c r="AH8" s="160"/>
      <c r="AI8" s="160"/>
      <c r="AJ8" s="160"/>
      <c r="AK8" s="160"/>
      <c r="AL8" s="160"/>
      <c r="AM8" s="135"/>
      <c r="AO8" s="133"/>
      <c r="AQ8" s="200"/>
      <c r="AR8" s="201"/>
      <c r="AS8" s="201"/>
      <c r="AT8" s="201"/>
      <c r="AU8" s="201"/>
      <c r="AV8" s="201"/>
      <c r="AW8" s="202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174"/>
      <c r="C9" s="175"/>
      <c r="D9" s="175"/>
      <c r="E9" s="175"/>
      <c r="F9" s="175"/>
      <c r="G9" s="175"/>
      <c r="H9" s="175"/>
      <c r="I9" s="175"/>
      <c r="J9" s="176"/>
      <c r="K9" s="203">
        <f>IFERROR(VLOOKUP(B7,【参考】数式用!$A$5:$J$27,MATCH(K7,【参考】数式用!$B$4:$J$4,0)+1,0),"")</f>
        <v>0.1</v>
      </c>
      <c r="L9" s="204"/>
      <c r="M9" s="204"/>
      <c r="N9" s="204"/>
      <c r="O9" s="205"/>
      <c r="P9" s="203">
        <f>IFERROR(VLOOKUP(B7,【参考】数式用!$A$5:$J$27,MATCH(P7,【参考】数式用!$B$4:$J$4,0)+1,0),"")</f>
        <v>4.2000000000000003E-2</v>
      </c>
      <c r="Q9" s="204"/>
      <c r="R9" s="204"/>
      <c r="S9" s="204"/>
      <c r="T9" s="205"/>
      <c r="U9" s="206">
        <f>IFERROR(VLOOKUP(B7,【参考】数式用!$A$5:$J$27,MATCH(U7,【参考】数式用!$B$4:$J$4,0)+1,0),"")</f>
        <v>0</v>
      </c>
      <c r="V9" s="204"/>
      <c r="W9" s="204"/>
      <c r="X9" s="204"/>
      <c r="Y9" s="205"/>
      <c r="Z9" s="217">
        <f>SUM(K9,P9,U9)</f>
        <v>0.14200000000000002</v>
      </c>
      <c r="AA9" s="218"/>
      <c r="AB9" s="218"/>
      <c r="AC9" s="219"/>
      <c r="AF9" s="160"/>
      <c r="AG9" s="160"/>
      <c r="AH9" s="160"/>
      <c r="AI9" s="160"/>
      <c r="AJ9" s="160"/>
      <c r="AK9" s="160"/>
      <c r="AL9" s="160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160"/>
      <c r="AG10" s="160"/>
      <c r="AH10" s="160"/>
      <c r="AI10" s="160"/>
      <c r="AJ10" s="160"/>
      <c r="AK10" s="160"/>
      <c r="AL10" s="160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91" t="s">
        <v>82</v>
      </c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3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60"/>
      <c r="AG11" s="160"/>
      <c r="AH11" s="160"/>
      <c r="AI11" s="160"/>
      <c r="AJ11" s="160"/>
      <c r="AK11" s="160"/>
      <c r="AL11" s="160"/>
      <c r="AM11" s="135"/>
      <c r="AO11" s="133"/>
      <c r="AQ11" s="200"/>
      <c r="AR11" s="201"/>
      <c r="AS11" s="201"/>
      <c r="AT11" s="201"/>
      <c r="AU11" s="201"/>
      <c r="AV11" s="201"/>
      <c r="AW11" s="202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160"/>
      <c r="AG12" s="160"/>
      <c r="AH12" s="160"/>
      <c r="AI12" s="160"/>
      <c r="AJ12" s="160"/>
      <c r="AK12" s="160"/>
      <c r="AL12" s="160"/>
      <c r="AM12" s="135"/>
      <c r="AN12" s="4"/>
      <c r="AO12" s="133"/>
    </row>
    <row r="13" spans="2:90" ht="24.75" customHeight="1">
      <c r="B13" s="221" t="str">
        <f>IFERROR(IF(VLOOKUP(B28,【参考】数式用2!E6:L23,3,FALSE)="","",VLOOKUP(B28,【参考】数式用2!E6:L23,3,FALSE)),"")</f>
        <v>新加算Ⅱ</v>
      </c>
      <c r="C13" s="222"/>
      <c r="D13" s="222"/>
      <c r="E13" s="222"/>
      <c r="F13" s="222"/>
      <c r="G13" s="222"/>
      <c r="H13" s="223"/>
      <c r="I13" s="185" t="str">
        <f>IFERROR(VLOOKUP(B28,【参考】数式用2!E6:L23,4,FALSE),"")</f>
        <v>キャリアパス要件Ⅲを「R6年度中の対応の誓約」で満たし、４月から旧処遇加算Ⅰを算定可。加えて、補助金取得のため４月からベア加算を算定することで、６月以降、新加算Ⅱに移行可能。</v>
      </c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6"/>
      <c r="AD13" s="227" t="s">
        <v>103</v>
      </c>
      <c r="AE13" s="228"/>
      <c r="AF13" s="207" t="str">
        <f>IF(U7="ベア加算","",IF(OR(B13="新加算Ⅰ",B13="新加算Ⅱ",B13="新加算Ⅲ",B13="新加算Ⅳ"),"○",""))</f>
        <v>○</v>
      </c>
      <c r="AG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207" t="str">
        <f>IF(OR(B13="新加算Ⅰ",B13="新加算Ⅱ",B13="新加算Ⅲ",B13="新加算Ⅴ(１)",B13="新加算Ⅴ(３)",B13="新加算Ⅴ(８)"),"○","")</f>
        <v>○</v>
      </c>
      <c r="AJ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207" t="str">
        <f>IF(OR(B13="新加算Ⅰ",B13="新加算Ⅴ(１)",B13="新加算Ⅴ(２)",B13="新加算Ⅴ(５)",B13="新加算Ⅴ(７)",B13="新加算Ⅴ(10)"),"○","")</f>
        <v/>
      </c>
      <c r="AL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35"/>
      <c r="AN13" s="4"/>
      <c r="AO13" s="133"/>
      <c r="AQ13" s="210" t="s">
        <v>100</v>
      </c>
      <c r="AR13" s="210"/>
      <c r="AS13" s="210"/>
      <c r="AT13" s="210"/>
      <c r="AU13" s="210"/>
      <c r="AV13" s="210"/>
      <c r="AW13" s="210"/>
      <c r="AX13" s="220" t="s">
        <v>83</v>
      </c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0"/>
      <c r="BW13" s="220"/>
      <c r="BX13" s="220"/>
      <c r="BY13" s="220"/>
      <c r="BZ13" s="220"/>
      <c r="CA13" s="220"/>
    </row>
    <row r="14" spans="2:90" ht="24.75" customHeight="1" thickBot="1">
      <c r="B14" s="224">
        <f>IFERROR(VLOOKUP(B7,【参考】数式用!$A$5:$AB$27,MATCH(B13,【参考】数式用!$B$4:$AB$4,0)+1,FALSE),"")</f>
        <v>0.224</v>
      </c>
      <c r="C14" s="225"/>
      <c r="D14" s="225"/>
      <c r="E14" s="225"/>
      <c r="F14" s="225"/>
      <c r="G14" s="225"/>
      <c r="H14" s="226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8"/>
      <c r="AD14" s="227"/>
      <c r="AE14" s="228"/>
      <c r="AF14" s="208"/>
      <c r="AG14" s="208"/>
      <c r="AH14" s="208"/>
      <c r="AI14" s="208"/>
      <c r="AJ14" s="208"/>
      <c r="AK14" s="208"/>
      <c r="AL14" s="208"/>
      <c r="AM14" s="135"/>
      <c r="AN14" s="4"/>
      <c r="AO14" s="133"/>
      <c r="AQ14" s="210"/>
      <c r="AR14" s="210"/>
      <c r="AS14" s="210"/>
      <c r="AT14" s="210"/>
      <c r="AU14" s="210"/>
      <c r="AV14" s="210"/>
      <c r="AW14" s="21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0"/>
    </row>
    <row r="15" spans="2:90" ht="15" customHeight="1">
      <c r="C15" s="139"/>
      <c r="D15" s="139"/>
      <c r="E15" s="139"/>
      <c r="F15" s="139"/>
      <c r="G15" s="139"/>
      <c r="H15" s="139"/>
      <c r="I15" s="177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210" t="s">
        <v>96</v>
      </c>
      <c r="AR16" s="210"/>
      <c r="AS16" s="210"/>
      <c r="AT16" s="210"/>
      <c r="AU16" s="210"/>
      <c r="AV16" s="210"/>
      <c r="AW16" s="210"/>
      <c r="AX16" s="211" t="s">
        <v>89</v>
      </c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1"/>
      <c r="BP16" s="211"/>
      <c r="BQ16" s="211"/>
      <c r="BR16" s="211"/>
      <c r="BS16" s="211"/>
      <c r="BT16" s="211"/>
      <c r="BU16" s="211"/>
      <c r="BV16" s="211"/>
      <c r="BW16" s="211"/>
      <c r="BX16" s="211"/>
      <c r="BY16" s="211"/>
      <c r="BZ16" s="211"/>
      <c r="CA16" s="211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210"/>
      <c r="AR17" s="210"/>
      <c r="AS17" s="210"/>
      <c r="AT17" s="210"/>
      <c r="AU17" s="210"/>
      <c r="AV17" s="210"/>
      <c r="AW17" s="210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  <c r="BI17" s="211"/>
      <c r="BJ17" s="211"/>
      <c r="BK17" s="211"/>
      <c r="BL17" s="211"/>
      <c r="BM17" s="211"/>
      <c r="BN17" s="211"/>
      <c r="BO17" s="211"/>
      <c r="BP17" s="211"/>
      <c r="BQ17" s="211"/>
      <c r="BR17" s="211"/>
      <c r="BS17" s="211"/>
      <c r="BT17" s="211"/>
      <c r="BU17" s="211"/>
      <c r="BV17" s="211"/>
      <c r="BW17" s="211"/>
      <c r="BX17" s="211"/>
      <c r="BY17" s="211"/>
      <c r="BZ17" s="211"/>
      <c r="CA17" s="211"/>
    </row>
    <row r="18" spans="2:80" ht="24.75" customHeight="1">
      <c r="B18" s="161" t="str">
        <f>IFERROR(IF(VLOOKUP(B28,【参考】数式用2!E6:L23,5,FALSE)="","",VLOOKUP(B28,【参考】数式用2!E6:L23,5,FALSE)),"")</f>
        <v>新加算Ⅴ(３)</v>
      </c>
      <c r="C18" s="162"/>
      <c r="D18" s="162"/>
      <c r="E18" s="162"/>
      <c r="F18" s="162"/>
      <c r="G18" s="162"/>
      <c r="H18" s="163"/>
      <c r="I18" s="185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6"/>
      <c r="AD18" s="227" t="s">
        <v>103</v>
      </c>
      <c r="AE18" s="228"/>
      <c r="AF18" s="207" t="str">
        <f>IF(U7="ベア加算","",IF(OR(B18="新加算Ⅰ",B18="新加算Ⅱ",B18="新加算Ⅲ",B18="新加算Ⅳ"),"○",""))</f>
        <v/>
      </c>
      <c r="AG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207" t="str">
        <f>IF(OR(B18="新加算Ⅰ",B18="新加算Ⅱ",B18="新加算Ⅲ",B18="新加算Ⅴ(１)",B18="新加算Ⅴ(３)",B18="新加算Ⅴ(８)"),"○","")</f>
        <v>○</v>
      </c>
      <c r="AJ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207" t="str">
        <f>IF(OR(B18="新加算Ⅰ",B18="新加算Ⅴ(１)",B18="新加算Ⅴ(２)",B18="新加算Ⅴ(５)",B18="新加算Ⅴ(７)",B18="新加算Ⅴ(10)"),"○","")</f>
        <v/>
      </c>
      <c r="AL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35"/>
      <c r="AN18" s="4"/>
      <c r="AO18" s="133"/>
      <c r="AQ18" s="210"/>
      <c r="AR18" s="210"/>
      <c r="AS18" s="210"/>
      <c r="AT18" s="210"/>
      <c r="AU18" s="210"/>
      <c r="AV18" s="210"/>
      <c r="AW18" s="210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</row>
    <row r="19" spans="2:80" ht="17.25" customHeight="1">
      <c r="B19" s="179">
        <f>IFERROR(VLOOKUP(B7,【参考】数式用!$A$5:$AB$27,MATCH(B18,【参考】数式用!$B$4:$AB$4,0)+1,FALSE),"")</f>
        <v>0.2</v>
      </c>
      <c r="C19" s="180"/>
      <c r="D19" s="180"/>
      <c r="E19" s="180"/>
      <c r="F19" s="180"/>
      <c r="G19" s="180"/>
      <c r="H19" s="181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90"/>
      <c r="AD19" s="227"/>
      <c r="AE19" s="228"/>
      <c r="AF19" s="209"/>
      <c r="AG19" s="209"/>
      <c r="AH19" s="209"/>
      <c r="AI19" s="209"/>
      <c r="AJ19" s="209"/>
      <c r="AK19" s="209"/>
      <c r="AL19" s="209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182"/>
      <c r="C20" s="183"/>
      <c r="D20" s="183"/>
      <c r="E20" s="183"/>
      <c r="F20" s="183"/>
      <c r="G20" s="183"/>
      <c r="H20" s="184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8"/>
      <c r="AD20" s="227"/>
      <c r="AE20" s="228"/>
      <c r="AF20" s="208"/>
      <c r="AG20" s="208"/>
      <c r="AH20" s="208"/>
      <c r="AI20" s="208"/>
      <c r="AJ20" s="208"/>
      <c r="AK20" s="208"/>
      <c r="AL20" s="208"/>
      <c r="AM20" s="135"/>
      <c r="AN20" s="4"/>
      <c r="AO20" s="133"/>
      <c r="AP20" s="140"/>
      <c r="AQ20" s="210" t="s">
        <v>97</v>
      </c>
      <c r="AR20" s="210"/>
      <c r="AS20" s="210"/>
      <c r="AT20" s="210"/>
      <c r="AU20" s="210"/>
      <c r="AV20" s="210"/>
      <c r="AW20" s="210"/>
      <c r="AX20" s="220" t="str">
        <f>IFERROR(VLOOKUP(B7,【参考】数式用!AF5:AG27,2,0),"")</f>
        <v>　特定事業所加算ⅠまたはⅡを算定する。</v>
      </c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0"/>
      <c r="BT20" s="220"/>
      <c r="BU20" s="220"/>
      <c r="BV20" s="220"/>
      <c r="BW20" s="220"/>
      <c r="BX20" s="220"/>
      <c r="BY20" s="220"/>
      <c r="BZ20" s="220"/>
      <c r="CA20" s="220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177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210"/>
      <c r="AR21" s="210"/>
      <c r="AS21" s="210"/>
      <c r="AT21" s="210"/>
      <c r="AU21" s="210"/>
      <c r="AV21" s="210"/>
      <c r="AW21" s="21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  <c r="BI21" s="220"/>
      <c r="BJ21" s="220"/>
      <c r="BK21" s="220"/>
      <c r="BL21" s="220"/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161" t="str">
        <f>IFERROR(IF(VLOOKUP(B28,【参考】数式用2!E6:L23,7,FALSE)="","",VLOOKUP(B28,【参考】数式用2!E6:L23,7,FALSE)),"")</f>
        <v>新加算Ⅴ(６)</v>
      </c>
      <c r="C23" s="162"/>
      <c r="D23" s="162"/>
      <c r="E23" s="162"/>
      <c r="F23" s="162"/>
      <c r="G23" s="162"/>
      <c r="H23" s="163"/>
      <c r="I23" s="185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6"/>
      <c r="AD23" s="227" t="s">
        <v>103</v>
      </c>
      <c r="AE23" s="228"/>
      <c r="AF23" s="207" t="str">
        <f>IF(U7="ベア加算","",IF(OR(B23="新加算Ⅰ",B23="新加算Ⅱ",B23="新加算Ⅲ",B23="新加算Ⅳ"),"○",""))</f>
        <v/>
      </c>
      <c r="AG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207" t="str">
        <f>IF(OR(B23="新加算Ⅰ",B23="新加算Ⅱ",B23="新加算Ⅲ",B23="新加算Ⅴ(１)",B23="新加算Ⅴ(３)",B23="新加算Ⅴ(８)"),"○","")</f>
        <v/>
      </c>
      <c r="AJ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207" t="str">
        <f>IF(OR(B23="新加算Ⅰ",B23="新加算Ⅴ(１)",B23="新加算Ⅴ(２)",B23="新加算Ⅴ(５)",B23="新加算Ⅴ(７)",B23="新加算Ⅴ(10)"),"○","")</f>
        <v/>
      </c>
      <c r="AL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35"/>
      <c r="AN23" s="4"/>
      <c r="AO23" s="133"/>
      <c r="AQ23" s="210" t="s">
        <v>84</v>
      </c>
      <c r="AR23" s="210"/>
      <c r="AS23" s="210"/>
      <c r="AT23" s="210"/>
      <c r="AU23" s="210"/>
      <c r="AV23" s="210"/>
      <c r="AW23" s="210"/>
      <c r="AX23" s="220" t="s">
        <v>59</v>
      </c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</row>
    <row r="24" spans="2:80" ht="24.75" customHeight="1" thickBot="1">
      <c r="B24" s="224">
        <f>IFERROR(VLOOKUP(B7,【参考】数式用!$A$5:$AB$27,MATCH(B23,【参考】数式用!$B$4:$AB$4,0)+1,FALSE),"")</f>
        <v>0.16300000000000001</v>
      </c>
      <c r="C24" s="225"/>
      <c r="D24" s="225"/>
      <c r="E24" s="225"/>
      <c r="F24" s="225"/>
      <c r="G24" s="225"/>
      <c r="H24" s="226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8"/>
      <c r="AD24" s="227"/>
      <c r="AE24" s="228"/>
      <c r="AF24" s="208"/>
      <c r="AG24" s="208"/>
      <c r="AH24" s="208"/>
      <c r="AI24" s="208"/>
      <c r="AJ24" s="208"/>
      <c r="AK24" s="208"/>
      <c r="AL24" s="208"/>
      <c r="AM24" s="135"/>
      <c r="AN24" s="4"/>
      <c r="AO24" s="133"/>
      <c r="AQ24" s="210"/>
      <c r="AR24" s="210"/>
      <c r="AS24" s="210"/>
      <c r="AT24" s="210"/>
      <c r="AU24" s="210"/>
      <c r="AV24" s="210"/>
      <c r="AW24" s="21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177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157" t="str">
        <f>K7&amp;P7&amp;U7</f>
        <v>処遇加算Ⅱ特定加算Ⅱベア加算なし</v>
      </c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9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AX10:CA11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B19:H20"/>
    <mergeCell ref="AQ20:AW21"/>
    <mergeCell ref="B18:H18"/>
    <mergeCell ref="AL23:AL24"/>
    <mergeCell ref="AQ23:AW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I25:AC25"/>
    <mergeCell ref="B28:O28"/>
    <mergeCell ref="AI23:AI24"/>
    <mergeCell ref="AJ23:AJ24"/>
    <mergeCell ref="AK23:AK24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【参考】数式用!$B$4:$E$4</xm:f>
          </x14:formula1>
          <xm:sqref>K7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71" t="s">
        <v>9</v>
      </c>
      <c r="B2" s="274" t="s">
        <v>10</v>
      </c>
      <c r="C2" s="275"/>
      <c r="D2" s="275"/>
      <c r="E2" s="276"/>
      <c r="F2" s="277" t="s">
        <v>11</v>
      </c>
      <c r="G2" s="278"/>
      <c r="H2" s="279"/>
      <c r="I2" s="271" t="s">
        <v>12</v>
      </c>
      <c r="J2" s="280"/>
      <c r="K2" s="282" t="s">
        <v>13</v>
      </c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4"/>
      <c r="AC2" s="268" t="s">
        <v>14</v>
      </c>
      <c r="AD2" s="12"/>
      <c r="AF2" s="262" t="s">
        <v>51</v>
      </c>
      <c r="AG2" s="265" t="s">
        <v>15</v>
      </c>
      <c r="AJ2" s="250" t="s">
        <v>122</v>
      </c>
      <c r="AK2" s="253" t="s">
        <v>123</v>
      </c>
      <c r="AL2" s="254"/>
      <c r="AM2" s="255"/>
    </row>
    <row r="3" spans="1:39" ht="26.25" customHeight="1" thickBot="1">
      <c r="A3" s="272"/>
      <c r="B3" s="285" t="s">
        <v>18</v>
      </c>
      <c r="C3" s="286"/>
      <c r="D3" s="286"/>
      <c r="E3" s="287"/>
      <c r="F3" s="285" t="s">
        <v>19</v>
      </c>
      <c r="G3" s="286"/>
      <c r="H3" s="287"/>
      <c r="I3" s="273"/>
      <c r="J3" s="281"/>
      <c r="K3" s="288" t="s">
        <v>20</v>
      </c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90"/>
      <c r="AC3" s="269"/>
      <c r="AD3" s="12"/>
      <c r="AF3" s="263"/>
      <c r="AG3" s="266"/>
      <c r="AJ3" s="251"/>
      <c r="AK3" s="256"/>
      <c r="AL3" s="257"/>
      <c r="AM3" s="258"/>
    </row>
    <row r="4" spans="1:39" ht="19.5" customHeight="1" thickBot="1">
      <c r="A4" s="273"/>
      <c r="B4" s="95" t="s">
        <v>1</v>
      </c>
      <c r="C4" s="96" t="s">
        <v>21</v>
      </c>
      <c r="D4" s="96" t="s">
        <v>22</v>
      </c>
      <c r="E4" s="97" t="s">
        <v>23</v>
      </c>
      <c r="F4" s="95" t="s">
        <v>24</v>
      </c>
      <c r="G4" s="98" t="s">
        <v>2</v>
      </c>
      <c r="H4" s="99" t="s">
        <v>4</v>
      </c>
      <c r="I4" s="100" t="s">
        <v>5</v>
      </c>
      <c r="J4" s="99" t="s">
        <v>3</v>
      </c>
      <c r="K4" s="92" t="s">
        <v>25</v>
      </c>
      <c r="L4" s="93" t="s">
        <v>26</v>
      </c>
      <c r="M4" s="93" t="s">
        <v>27</v>
      </c>
      <c r="N4" s="93" t="s">
        <v>28</v>
      </c>
      <c r="O4" s="93" t="s">
        <v>90</v>
      </c>
      <c r="P4" s="93" t="s">
        <v>61</v>
      </c>
      <c r="Q4" s="93" t="s">
        <v>62</v>
      </c>
      <c r="R4" s="93" t="s">
        <v>63</v>
      </c>
      <c r="S4" s="93" t="s">
        <v>64</v>
      </c>
      <c r="T4" s="93" t="s">
        <v>65</v>
      </c>
      <c r="U4" s="93" t="s">
        <v>66</v>
      </c>
      <c r="V4" s="93" t="s">
        <v>67</v>
      </c>
      <c r="W4" s="93" t="s">
        <v>68</v>
      </c>
      <c r="X4" s="93" t="s">
        <v>69</v>
      </c>
      <c r="Y4" s="93" t="s">
        <v>70</v>
      </c>
      <c r="Z4" s="93" t="s">
        <v>71</v>
      </c>
      <c r="AA4" s="93" t="s">
        <v>72</v>
      </c>
      <c r="AB4" s="94" t="s">
        <v>73</v>
      </c>
      <c r="AC4" s="270"/>
      <c r="AD4" s="12"/>
      <c r="AF4" s="264"/>
      <c r="AG4" s="267"/>
      <c r="AJ4" s="252"/>
      <c r="AK4" s="259"/>
      <c r="AL4" s="260"/>
      <c r="AM4" s="261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2" t="s">
        <v>16</v>
      </c>
      <c r="AG5" s="115" t="s">
        <v>52</v>
      </c>
      <c r="AJ5" s="149" t="s">
        <v>106</v>
      </c>
      <c r="AK5" s="147" t="s">
        <v>1</v>
      </c>
      <c r="AL5" s="131" t="s">
        <v>24</v>
      </c>
      <c r="AM5" s="148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3" t="s">
        <v>30</v>
      </c>
      <c r="AG6" s="116" t="s">
        <v>54</v>
      </c>
      <c r="AJ6" s="150" t="s">
        <v>120</v>
      </c>
      <c r="AK6" s="142" t="s">
        <v>1</v>
      </c>
      <c r="AL6" s="130" t="s">
        <v>24</v>
      </c>
      <c r="AM6" s="143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3" t="s">
        <v>32</v>
      </c>
      <c r="AG7" s="116" t="s">
        <v>54</v>
      </c>
      <c r="AJ7" s="151" t="s">
        <v>107</v>
      </c>
      <c r="AK7" s="142" t="s">
        <v>21</v>
      </c>
      <c r="AL7" s="130" t="s">
        <v>24</v>
      </c>
      <c r="AM7" s="143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3" t="s">
        <v>29</v>
      </c>
      <c r="AG8" s="116" t="s">
        <v>54</v>
      </c>
      <c r="AJ8" s="151" t="s">
        <v>108</v>
      </c>
      <c r="AK8" s="142" t="s">
        <v>21</v>
      </c>
      <c r="AL8" s="130" t="s">
        <v>24</v>
      </c>
      <c r="AM8" s="143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3" t="s">
        <v>31</v>
      </c>
      <c r="AG9" s="116" t="s">
        <v>54</v>
      </c>
      <c r="AJ9" s="151" t="s">
        <v>109</v>
      </c>
      <c r="AK9" s="142" t="s">
        <v>22</v>
      </c>
      <c r="AL9" s="130" t="s">
        <v>24</v>
      </c>
      <c r="AM9" s="143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3" t="s">
        <v>33</v>
      </c>
      <c r="AG10" s="116" t="s">
        <v>55</v>
      </c>
      <c r="AJ10" s="151" t="s">
        <v>110</v>
      </c>
      <c r="AK10" s="142" t="s">
        <v>22</v>
      </c>
      <c r="AL10" s="130" t="s">
        <v>24</v>
      </c>
      <c r="AM10" s="143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3" t="s">
        <v>34</v>
      </c>
      <c r="AG11" s="116" t="s">
        <v>54</v>
      </c>
      <c r="AJ11" s="150" t="s">
        <v>104</v>
      </c>
      <c r="AK11" s="142" t="s">
        <v>1</v>
      </c>
      <c r="AL11" s="130" t="s">
        <v>2</v>
      </c>
      <c r="AM11" s="143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3" t="s">
        <v>35</v>
      </c>
      <c r="AG12" s="116" t="s">
        <v>56</v>
      </c>
      <c r="AJ12" s="150" t="s">
        <v>105</v>
      </c>
      <c r="AK12" s="142" t="s">
        <v>1</v>
      </c>
      <c r="AL12" s="130" t="s">
        <v>2</v>
      </c>
      <c r="AM12" s="143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3" t="s">
        <v>36</v>
      </c>
      <c r="AG13" s="116" t="s">
        <v>56</v>
      </c>
      <c r="AJ13" s="151" t="s">
        <v>111</v>
      </c>
      <c r="AK13" s="142" t="s">
        <v>21</v>
      </c>
      <c r="AL13" s="130" t="s">
        <v>2</v>
      </c>
      <c r="AM13" s="143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3" t="s">
        <v>37</v>
      </c>
      <c r="AG14" s="116" t="s">
        <v>54</v>
      </c>
      <c r="AJ14" s="151" t="s">
        <v>112</v>
      </c>
      <c r="AK14" s="142" t="s">
        <v>21</v>
      </c>
      <c r="AL14" s="130" t="s">
        <v>2</v>
      </c>
      <c r="AM14" s="143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3" t="s">
        <v>38</v>
      </c>
      <c r="AG15" s="116" t="s">
        <v>54</v>
      </c>
      <c r="AJ15" s="151" t="s">
        <v>113</v>
      </c>
      <c r="AK15" s="142" t="s">
        <v>22</v>
      </c>
      <c r="AL15" s="130" t="s">
        <v>2</v>
      </c>
      <c r="AM15" s="143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3" t="s">
        <v>39</v>
      </c>
      <c r="AG16" s="116" t="s">
        <v>54</v>
      </c>
      <c r="AJ16" s="151" t="s">
        <v>114</v>
      </c>
      <c r="AK16" s="142" t="s">
        <v>22</v>
      </c>
      <c r="AL16" s="130" t="s">
        <v>2</v>
      </c>
      <c r="AM16" s="143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3" t="s">
        <v>40</v>
      </c>
      <c r="AG17" s="116" t="s">
        <v>54</v>
      </c>
      <c r="AJ17" s="150" t="s">
        <v>115</v>
      </c>
      <c r="AK17" s="142" t="s">
        <v>1</v>
      </c>
      <c r="AL17" s="130" t="s">
        <v>4</v>
      </c>
      <c r="AM17" s="143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3" t="s">
        <v>41</v>
      </c>
      <c r="AG18" s="116" t="s">
        <v>56</v>
      </c>
      <c r="AJ18" s="150" t="s">
        <v>121</v>
      </c>
      <c r="AK18" s="142" t="s">
        <v>1</v>
      </c>
      <c r="AL18" s="130" t="s">
        <v>4</v>
      </c>
      <c r="AM18" s="143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3" t="s">
        <v>42</v>
      </c>
      <c r="AG19" s="116" t="s">
        <v>56</v>
      </c>
      <c r="AJ19" s="151" t="s">
        <v>116</v>
      </c>
      <c r="AK19" s="142" t="s">
        <v>21</v>
      </c>
      <c r="AL19" s="130" t="s">
        <v>4</v>
      </c>
      <c r="AM19" s="143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3" t="s">
        <v>43</v>
      </c>
      <c r="AG20" s="116" t="s">
        <v>57</v>
      </c>
      <c r="AJ20" s="151" t="s">
        <v>117</v>
      </c>
      <c r="AK20" s="142" t="s">
        <v>21</v>
      </c>
      <c r="AL20" s="130" t="s">
        <v>4</v>
      </c>
      <c r="AM20" s="143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3" t="s">
        <v>44</v>
      </c>
      <c r="AG21" s="116" t="s">
        <v>54</v>
      </c>
      <c r="AJ21" s="151" t="s">
        <v>118</v>
      </c>
      <c r="AK21" s="142" t="s">
        <v>22</v>
      </c>
      <c r="AL21" s="130" t="s">
        <v>4</v>
      </c>
      <c r="AM21" s="143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3" t="s">
        <v>45</v>
      </c>
      <c r="AG22" s="116" t="s">
        <v>57</v>
      </c>
      <c r="AJ22" s="152" t="s">
        <v>119</v>
      </c>
      <c r="AK22" s="144" t="s">
        <v>22</v>
      </c>
      <c r="AL22" s="145" t="s">
        <v>4</v>
      </c>
      <c r="AM22" s="146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3" t="s">
        <v>46</v>
      </c>
      <c r="AG23" s="116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3" t="s">
        <v>47</v>
      </c>
      <c r="AG24" s="116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3" t="s">
        <v>48</v>
      </c>
      <c r="AG25" s="116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3" t="s">
        <v>49</v>
      </c>
      <c r="AG26" s="117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14" t="s">
        <v>50</v>
      </c>
      <c r="AG27" s="118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2:A4"/>
    <mergeCell ref="B2:E2"/>
    <mergeCell ref="F2:H2"/>
    <mergeCell ref="I2:J3"/>
    <mergeCell ref="K2:AB2"/>
    <mergeCell ref="B3:E3"/>
    <mergeCell ref="F3:H3"/>
    <mergeCell ref="K3:AB3"/>
    <mergeCell ref="AJ2:AJ4"/>
    <mergeCell ref="AK2:AM4"/>
    <mergeCell ref="AF2:AF4"/>
    <mergeCell ref="AG2:AG4"/>
    <mergeCell ref="AC2:AC4"/>
  </mergeCells>
  <phoneticPr fontId="4"/>
  <dataValidations count="1">
    <dataValidation type="list" allowBlank="1" showInputMessage="1" showErrorMessage="1" sqref="A29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L25"/>
  <sheetViews>
    <sheetView zoomScale="60" zoomScaleNormal="60" workbookViewId="0">
      <selection activeCell="E23" sqref="E23"/>
    </sheetView>
  </sheetViews>
  <sheetFormatPr defaultRowHeight="18.75"/>
  <cols>
    <col min="2" max="2" width="12.5" customWidth="1"/>
    <col min="3" max="4" width="12.5" style="91" customWidth="1"/>
    <col min="5" max="5" width="30.625" style="91" customWidth="1"/>
    <col min="6" max="6" width="14" style="91" customWidth="1"/>
    <col min="7" max="7" width="12.5" style="91" customWidth="1"/>
    <col min="8" max="8" width="35.375" style="60" customWidth="1"/>
    <col min="9" max="9" width="12.5" style="91" customWidth="1"/>
    <col min="10" max="10" width="33.5" style="67" customWidth="1"/>
    <col min="11" max="11" width="12.5" style="91" customWidth="1"/>
    <col min="12" max="12" width="35.5" style="69" customWidth="1"/>
  </cols>
  <sheetData>
    <row r="2" spans="2:12">
      <c r="B2" s="61" t="s">
        <v>8</v>
      </c>
      <c r="C2" s="70"/>
      <c r="D2" s="70"/>
      <c r="E2" s="70"/>
      <c r="F2" s="70"/>
      <c r="G2" s="70"/>
      <c r="H2" s="62"/>
      <c r="I2" s="70"/>
      <c r="J2" s="71"/>
      <c r="K2" s="70"/>
      <c r="L2" s="72"/>
    </row>
    <row r="3" spans="2:12" ht="18.75" customHeight="1">
      <c r="B3" s="292" t="s">
        <v>10</v>
      </c>
      <c r="C3" s="291" t="s">
        <v>11</v>
      </c>
      <c r="D3" s="291" t="s">
        <v>12</v>
      </c>
      <c r="E3" s="291" t="s">
        <v>17</v>
      </c>
      <c r="F3" s="293" t="s">
        <v>81</v>
      </c>
      <c r="G3" s="291" t="s">
        <v>86</v>
      </c>
      <c r="H3" s="291"/>
      <c r="I3" s="291" t="s">
        <v>87</v>
      </c>
      <c r="J3" s="291"/>
      <c r="K3" s="291" t="s">
        <v>88</v>
      </c>
      <c r="L3" s="291"/>
    </row>
    <row r="4" spans="2:12">
      <c r="B4" s="292"/>
      <c r="C4" s="291"/>
      <c r="D4" s="291"/>
      <c r="E4" s="291"/>
      <c r="F4" s="294"/>
      <c r="G4" s="291"/>
      <c r="H4" s="291"/>
      <c r="I4" s="291"/>
      <c r="J4" s="291"/>
      <c r="K4" s="291"/>
      <c r="L4" s="291"/>
    </row>
    <row r="5" spans="2:12">
      <c r="B5" s="292"/>
      <c r="C5" s="291"/>
      <c r="D5" s="291"/>
      <c r="E5" s="291"/>
      <c r="F5" s="295"/>
      <c r="G5" s="291"/>
      <c r="H5" s="291"/>
      <c r="I5" s="291"/>
      <c r="J5" s="291"/>
      <c r="K5" s="291"/>
      <c r="L5" s="291"/>
    </row>
    <row r="6" spans="2:12" ht="48" customHeight="1">
      <c r="B6" s="64" t="s">
        <v>1</v>
      </c>
      <c r="C6" s="73" t="s">
        <v>24</v>
      </c>
      <c r="D6" s="74" t="s">
        <v>5</v>
      </c>
      <c r="E6" s="74" t="str">
        <f t="shared" ref="E6:E23" si="0">B6&amp;C6&amp;D6</f>
        <v>処遇加算Ⅰ特定加算Ⅰベア加算</v>
      </c>
      <c r="F6" s="74" t="s">
        <v>106</v>
      </c>
      <c r="G6" s="75" t="s">
        <v>126</v>
      </c>
      <c r="H6" s="76" t="s">
        <v>127</v>
      </c>
      <c r="I6" s="75"/>
      <c r="J6" s="77" t="s">
        <v>128</v>
      </c>
      <c r="K6" s="75"/>
      <c r="L6" s="78" t="s">
        <v>128</v>
      </c>
    </row>
    <row r="7" spans="2:12" ht="48" customHeight="1">
      <c r="B7" s="64" t="s">
        <v>1</v>
      </c>
      <c r="C7" s="73" t="s">
        <v>24</v>
      </c>
      <c r="D7" s="74" t="s">
        <v>3</v>
      </c>
      <c r="E7" s="74" t="str">
        <f t="shared" si="0"/>
        <v>処遇加算Ⅰ特定加算Ⅰベア加算なし</v>
      </c>
      <c r="F7" s="74" t="s">
        <v>120</v>
      </c>
      <c r="G7" s="75" t="s">
        <v>126</v>
      </c>
      <c r="H7" s="76" t="s">
        <v>129</v>
      </c>
      <c r="I7" s="75" t="s">
        <v>130</v>
      </c>
      <c r="J7" s="77" t="s">
        <v>131</v>
      </c>
      <c r="K7" s="79"/>
      <c r="L7" s="80"/>
    </row>
    <row r="8" spans="2:12" ht="48" customHeight="1">
      <c r="B8" s="64" t="s">
        <v>21</v>
      </c>
      <c r="C8" s="73" t="s">
        <v>24</v>
      </c>
      <c r="D8" s="74" t="s">
        <v>5</v>
      </c>
      <c r="E8" s="74" t="str">
        <f t="shared" si="0"/>
        <v>処遇加算Ⅱ特定加算Ⅰベア加算</v>
      </c>
      <c r="F8" s="75" t="s">
        <v>107</v>
      </c>
      <c r="G8" s="75" t="s">
        <v>126</v>
      </c>
      <c r="H8" s="76" t="s">
        <v>132</v>
      </c>
      <c r="I8" s="75" t="s">
        <v>61</v>
      </c>
      <c r="J8" s="81" t="s">
        <v>133</v>
      </c>
      <c r="K8" s="111"/>
      <c r="L8" s="153"/>
    </row>
    <row r="9" spans="2:12" ht="48" customHeight="1">
      <c r="B9" s="64" t="s">
        <v>21</v>
      </c>
      <c r="C9" s="73" t="s">
        <v>24</v>
      </c>
      <c r="D9" s="74" t="s">
        <v>3</v>
      </c>
      <c r="E9" s="74" t="str">
        <f t="shared" si="0"/>
        <v>処遇加算Ⅱ特定加算Ⅰベア加算なし</v>
      </c>
      <c r="F9" s="75" t="s">
        <v>108</v>
      </c>
      <c r="G9" s="75" t="s">
        <v>126</v>
      </c>
      <c r="H9" s="76" t="s">
        <v>134</v>
      </c>
      <c r="I9" s="75" t="s">
        <v>130</v>
      </c>
      <c r="J9" s="82" t="s">
        <v>135</v>
      </c>
      <c r="K9" s="83" t="s">
        <v>64</v>
      </c>
      <c r="L9" s="84" t="s">
        <v>136</v>
      </c>
    </row>
    <row r="10" spans="2:12" ht="48" customHeight="1">
      <c r="B10" s="64" t="s">
        <v>22</v>
      </c>
      <c r="C10" s="73" t="s">
        <v>24</v>
      </c>
      <c r="D10" s="74" t="s">
        <v>5</v>
      </c>
      <c r="E10" s="74" t="str">
        <f t="shared" si="0"/>
        <v>処遇加算Ⅲ特定加算Ⅰベア加算</v>
      </c>
      <c r="F10" s="75" t="s">
        <v>109</v>
      </c>
      <c r="G10" s="75" t="s">
        <v>126</v>
      </c>
      <c r="H10" s="76" t="s">
        <v>137</v>
      </c>
      <c r="I10" s="75" t="s">
        <v>66</v>
      </c>
      <c r="J10" s="81" t="s">
        <v>138</v>
      </c>
      <c r="K10" s="111"/>
      <c r="L10" s="153"/>
    </row>
    <row r="11" spans="2:12" ht="48" customHeight="1">
      <c r="B11" s="64" t="s">
        <v>22</v>
      </c>
      <c r="C11" s="73" t="s">
        <v>24</v>
      </c>
      <c r="D11" s="74" t="s">
        <v>3</v>
      </c>
      <c r="E11" s="74" t="str">
        <f t="shared" si="0"/>
        <v>処遇加算Ⅲ特定加算Ⅰベア加算なし</v>
      </c>
      <c r="F11" s="75" t="s">
        <v>110</v>
      </c>
      <c r="G11" s="75" t="s">
        <v>126</v>
      </c>
      <c r="H11" s="76" t="s">
        <v>139</v>
      </c>
      <c r="I11" s="75" t="s">
        <v>130</v>
      </c>
      <c r="J11" s="82" t="s">
        <v>140</v>
      </c>
      <c r="K11" s="83" t="s">
        <v>69</v>
      </c>
      <c r="L11" s="106" t="s">
        <v>141</v>
      </c>
    </row>
    <row r="12" spans="2:12" ht="48" customHeight="1">
      <c r="B12" s="64" t="s">
        <v>1</v>
      </c>
      <c r="C12" s="73" t="s">
        <v>2</v>
      </c>
      <c r="D12" s="74" t="s">
        <v>5</v>
      </c>
      <c r="E12" s="74" t="str">
        <f t="shared" si="0"/>
        <v>処遇加算Ⅰ特定加算Ⅱベア加算</v>
      </c>
      <c r="F12" s="74" t="s">
        <v>104</v>
      </c>
      <c r="G12" s="75" t="s">
        <v>142</v>
      </c>
      <c r="H12" s="76" t="s">
        <v>143</v>
      </c>
      <c r="I12" s="75"/>
      <c r="J12" s="82"/>
      <c r="K12" s="83"/>
      <c r="L12" s="84"/>
    </row>
    <row r="13" spans="2:12" ht="48" customHeight="1">
      <c r="B13" s="64" t="s">
        <v>1</v>
      </c>
      <c r="C13" s="73" t="s">
        <v>2</v>
      </c>
      <c r="D13" s="74" t="s">
        <v>3</v>
      </c>
      <c r="E13" s="74" t="str">
        <f t="shared" si="0"/>
        <v>処遇加算Ⅰ特定加算Ⅱベア加算なし</v>
      </c>
      <c r="F13" s="74" t="s">
        <v>105</v>
      </c>
      <c r="G13" s="75" t="s">
        <v>142</v>
      </c>
      <c r="H13" s="76" t="s">
        <v>144</v>
      </c>
      <c r="I13" s="75" t="s">
        <v>62</v>
      </c>
      <c r="J13" s="107" t="s">
        <v>145</v>
      </c>
      <c r="K13" s="83"/>
      <c r="L13" s="84"/>
    </row>
    <row r="14" spans="2:12" ht="48" customHeight="1">
      <c r="B14" s="64" t="s">
        <v>21</v>
      </c>
      <c r="C14" s="73" t="s">
        <v>2</v>
      </c>
      <c r="D14" s="74" t="s">
        <v>5</v>
      </c>
      <c r="E14" s="74" t="str">
        <f t="shared" si="0"/>
        <v>処遇加算Ⅱ特定加算Ⅱベア加算</v>
      </c>
      <c r="F14" s="75" t="s">
        <v>111</v>
      </c>
      <c r="G14" s="75" t="s">
        <v>142</v>
      </c>
      <c r="H14" s="76" t="s">
        <v>146</v>
      </c>
      <c r="I14" s="75" t="s">
        <v>63</v>
      </c>
      <c r="J14" s="81" t="s">
        <v>147</v>
      </c>
      <c r="K14" s="111"/>
      <c r="L14" s="153"/>
    </row>
    <row r="15" spans="2:12" ht="48" customHeight="1">
      <c r="B15" s="64" t="s">
        <v>21</v>
      </c>
      <c r="C15" s="73" t="s">
        <v>2</v>
      </c>
      <c r="D15" s="74" t="s">
        <v>3</v>
      </c>
      <c r="E15" s="74" t="str">
        <f t="shared" si="0"/>
        <v>処遇加算Ⅱ特定加算Ⅱベア加算なし</v>
      </c>
      <c r="F15" s="75" t="s">
        <v>112</v>
      </c>
      <c r="G15" s="75" t="s">
        <v>142</v>
      </c>
      <c r="H15" s="76" t="s">
        <v>148</v>
      </c>
      <c r="I15" s="75" t="s">
        <v>62</v>
      </c>
      <c r="J15" s="82" t="s">
        <v>149</v>
      </c>
      <c r="K15" s="83" t="s">
        <v>65</v>
      </c>
      <c r="L15" s="84" t="s">
        <v>150</v>
      </c>
    </row>
    <row r="16" spans="2:12" ht="48" customHeight="1">
      <c r="B16" s="64" t="s">
        <v>22</v>
      </c>
      <c r="C16" s="73" t="s">
        <v>2</v>
      </c>
      <c r="D16" s="74" t="s">
        <v>5</v>
      </c>
      <c r="E16" s="74" t="str">
        <f t="shared" si="0"/>
        <v>処遇加算Ⅲ特定加算Ⅱベア加算</v>
      </c>
      <c r="F16" s="75" t="s">
        <v>113</v>
      </c>
      <c r="G16" s="75" t="s">
        <v>142</v>
      </c>
      <c r="H16" s="154" t="s">
        <v>151</v>
      </c>
      <c r="I16" s="75" t="s">
        <v>68</v>
      </c>
      <c r="J16" s="107" t="s">
        <v>152</v>
      </c>
      <c r="K16" s="111"/>
      <c r="L16" s="153"/>
    </row>
    <row r="17" spans="2:12" ht="48" customHeight="1">
      <c r="B17" s="64" t="s">
        <v>22</v>
      </c>
      <c r="C17" s="73" t="s">
        <v>2</v>
      </c>
      <c r="D17" s="74" t="s">
        <v>3</v>
      </c>
      <c r="E17" s="74" t="str">
        <f t="shared" si="0"/>
        <v>処遇加算Ⅲ特定加算Ⅱベア加算なし</v>
      </c>
      <c r="F17" s="75" t="s">
        <v>114</v>
      </c>
      <c r="G17" s="79" t="s">
        <v>142</v>
      </c>
      <c r="H17" s="154" t="s">
        <v>153</v>
      </c>
      <c r="I17" s="75" t="s">
        <v>68</v>
      </c>
      <c r="J17" s="77" t="s">
        <v>154</v>
      </c>
      <c r="K17" s="85" t="s">
        <v>71</v>
      </c>
      <c r="L17" s="108" t="s">
        <v>155</v>
      </c>
    </row>
    <row r="18" spans="2:12" ht="48" customHeight="1">
      <c r="B18" s="64" t="s">
        <v>1</v>
      </c>
      <c r="C18" s="73" t="s">
        <v>4</v>
      </c>
      <c r="D18" s="74" t="s">
        <v>5</v>
      </c>
      <c r="E18" s="74" t="str">
        <f t="shared" si="0"/>
        <v>処遇加算Ⅰ特定加算なしベア加算</v>
      </c>
      <c r="F18" s="87" t="s">
        <v>115</v>
      </c>
      <c r="G18" s="79" t="s">
        <v>142</v>
      </c>
      <c r="H18" s="88" t="s">
        <v>156</v>
      </c>
      <c r="I18" s="89" t="s">
        <v>157</v>
      </c>
      <c r="J18" s="76" t="s">
        <v>158</v>
      </c>
      <c r="K18" s="75"/>
      <c r="L18" s="78"/>
    </row>
    <row r="19" spans="2:12" ht="48" customHeight="1">
      <c r="B19" s="64" t="s">
        <v>1</v>
      </c>
      <c r="C19" s="73" t="s">
        <v>4</v>
      </c>
      <c r="D19" s="74" t="s">
        <v>3</v>
      </c>
      <c r="E19" s="74" t="str">
        <f t="shared" si="0"/>
        <v>処遇加算Ⅰ特定加算なしベア加算なし</v>
      </c>
      <c r="F19" s="87" t="s">
        <v>121</v>
      </c>
      <c r="G19" s="83" t="s">
        <v>142</v>
      </c>
      <c r="H19" s="90" t="s">
        <v>159</v>
      </c>
      <c r="I19" s="89" t="s">
        <v>157</v>
      </c>
      <c r="J19" s="76" t="s">
        <v>160</v>
      </c>
      <c r="K19" s="75" t="s">
        <v>67</v>
      </c>
      <c r="L19" s="77" t="s">
        <v>161</v>
      </c>
    </row>
    <row r="20" spans="2:12" ht="48" customHeight="1">
      <c r="B20" s="64" t="s">
        <v>21</v>
      </c>
      <c r="C20" s="73" t="s">
        <v>4</v>
      </c>
      <c r="D20" s="74" t="s">
        <v>5</v>
      </c>
      <c r="E20" s="74" t="str">
        <f t="shared" si="0"/>
        <v>処遇加算Ⅱ特定加算なしベア加算</v>
      </c>
      <c r="F20" s="75" t="s">
        <v>116</v>
      </c>
      <c r="G20" s="85" t="s">
        <v>26</v>
      </c>
      <c r="H20" s="86" t="s">
        <v>162</v>
      </c>
      <c r="I20" s="89" t="s">
        <v>157</v>
      </c>
      <c r="J20" s="109" t="s">
        <v>163</v>
      </c>
      <c r="K20" s="75" t="s">
        <v>28</v>
      </c>
      <c r="L20" s="76" t="s">
        <v>164</v>
      </c>
    </row>
    <row r="21" spans="2:12" ht="48" customHeight="1">
      <c r="B21" s="64" t="s">
        <v>21</v>
      </c>
      <c r="C21" s="73" t="s">
        <v>4</v>
      </c>
      <c r="D21" s="74" t="s">
        <v>3</v>
      </c>
      <c r="E21" s="74" t="str">
        <f t="shared" si="0"/>
        <v>処遇加算Ⅱ特定加算なしベア加算なし</v>
      </c>
      <c r="F21" s="75" t="s">
        <v>117</v>
      </c>
      <c r="G21" s="75" t="s">
        <v>27</v>
      </c>
      <c r="H21" s="76" t="s">
        <v>165</v>
      </c>
      <c r="I21" s="75" t="s">
        <v>28</v>
      </c>
      <c r="J21" s="109" t="s">
        <v>166</v>
      </c>
      <c r="K21" s="75" t="s">
        <v>70</v>
      </c>
      <c r="L21" s="110" t="s">
        <v>167</v>
      </c>
    </row>
    <row r="22" spans="2:12" ht="48" customHeight="1">
      <c r="B22" s="64" t="s">
        <v>22</v>
      </c>
      <c r="C22" s="73" t="s">
        <v>4</v>
      </c>
      <c r="D22" s="74" t="s">
        <v>5</v>
      </c>
      <c r="E22" s="74" t="str">
        <f t="shared" si="0"/>
        <v>処遇加算Ⅲ特定加算なしベア加算</v>
      </c>
      <c r="F22" s="75" t="s">
        <v>118</v>
      </c>
      <c r="G22" s="75" t="s">
        <v>27</v>
      </c>
      <c r="H22" s="76" t="s">
        <v>168</v>
      </c>
      <c r="I22" s="75" t="s">
        <v>28</v>
      </c>
      <c r="J22" s="109" t="s">
        <v>169</v>
      </c>
      <c r="K22" s="75" t="s">
        <v>72</v>
      </c>
      <c r="L22" s="78" t="s">
        <v>170</v>
      </c>
    </row>
    <row r="23" spans="2:12" ht="48" customHeight="1">
      <c r="B23" s="64" t="s">
        <v>22</v>
      </c>
      <c r="C23" s="73" t="s">
        <v>4</v>
      </c>
      <c r="D23" s="74" t="s">
        <v>3</v>
      </c>
      <c r="E23" s="74" t="str">
        <f t="shared" si="0"/>
        <v>処遇加算Ⅲ特定加算なしベア加算なし</v>
      </c>
      <c r="F23" s="75" t="s">
        <v>119</v>
      </c>
      <c r="G23" s="75" t="s">
        <v>28</v>
      </c>
      <c r="H23" s="76" t="s">
        <v>171</v>
      </c>
      <c r="I23" s="75" t="s">
        <v>70</v>
      </c>
      <c r="J23" s="77" t="s">
        <v>172</v>
      </c>
      <c r="K23" s="75" t="s">
        <v>73</v>
      </c>
      <c r="L23" s="78" t="s">
        <v>173</v>
      </c>
    </row>
    <row r="24" spans="2:12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</row>
    <row r="25" spans="2:12">
      <c r="B25" s="63"/>
      <c r="C25" s="63"/>
      <c r="D25" s="63"/>
      <c r="E25" s="63"/>
      <c r="F25" s="63"/>
      <c r="G25" s="63"/>
      <c r="H25" s="62"/>
      <c r="L25" s="69">
        <v>1</v>
      </c>
    </row>
  </sheetData>
  <autoFilter ref="B5:L23">
    <filterColumn colId="5" showButton="0"/>
  </autoFilter>
  <mergeCells count="8"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絵美</dc:creator>
  <cp:lastModifiedBy>山中　絵美</cp:lastModifiedBy>
  <cp:lastPrinted>2024-03-11T13:42:51Z</cp:lastPrinted>
  <dcterms:created xsi:type="dcterms:W3CDTF">2015-06-05T18:19:34Z</dcterms:created>
  <dcterms:modified xsi:type="dcterms:W3CDTF">2024-03-26T04:27:09Z</dcterms:modified>
</cp:coreProperties>
</file>